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5" windowWidth="24030" windowHeight="9150" tabRatio="854" activeTab="1"/>
  </bookViews>
  <sheets>
    <sheet name="Ejecución" sheetId="1" r:id="rId1"/>
    <sheet name="Resumen" sheetId="2" r:id="rId2"/>
    <sheet name="General" sheetId="3" r:id="rId3"/>
    <sheet name="Maquila" sheetId="4" r:id="rId4"/>
    <sheet name="Educación" sheetId="5" r:id="rId5"/>
    <sheet name="Salud" sheetId="6" r:id="rId6"/>
    <sheet name="Deportes" sheetId="7" r:id="rId7"/>
    <sheet name="Cultura" sheetId="8" r:id="rId8"/>
    <sheet name="Infraestructura" sheetId="9" r:id="rId9"/>
    <sheet name="Junin Barbacoas" sheetId="10" r:id="rId10"/>
    <sheet name="Inclusión Social" sheetId="11" r:id="rId11"/>
    <sheet name="Planeación" sheetId="12" r:id="rId12"/>
    <sheet name="PDA" sheetId="13" r:id="rId13"/>
    <sheet name="Medio Ambiente" sheetId="14" r:id="rId14"/>
    <sheet name="Gestión del Riesgo" sheetId="15" r:id="rId15"/>
    <sheet name="Agricultura" sheetId="16" r:id="rId16"/>
    <sheet name="Turismo" sheetId="17" r:id="rId17"/>
    <sheet name="Coop. Internal." sheetId="18" r:id="rId18"/>
    <sheet name="Dllo Comunitario" sheetId="19" r:id="rId19"/>
    <sheet name="Prensa" sheetId="20" r:id="rId20"/>
    <sheet name="Hacienda" sheetId="21" r:id="rId21"/>
    <sheet name="TIC" sheetId="22" r:id="rId22"/>
    <sheet name="Gobierno" sheetId="23" r:id="rId23"/>
    <sheet name="Tránsito" sheetId="24" r:id="rId24"/>
    <sheet name="Victimas" sheetId="25" r:id="rId25"/>
    <sheet name="Monopolio" sheetId="26" r:id="rId26"/>
    <sheet name="Despacho" sheetId="27" r:id="rId27"/>
    <sheet name="Innovación Social" sheetId="28" r:id="rId28"/>
    <sheet name="GANA" sheetId="29" r:id="rId29"/>
    <sheet name="Cofinanciación" sheetId="30" r:id="rId30"/>
  </sheets>
  <definedNames/>
  <calcPr fullCalcOnLoad="1"/>
</workbook>
</file>

<file path=xl/sharedStrings.xml><?xml version="1.0" encoding="utf-8"?>
<sst xmlns="http://schemas.openxmlformats.org/spreadsheetml/2006/main" count="3425" uniqueCount="1501">
  <si>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</si>
  <si>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</si>
  <si>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</si>
  <si>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</si>
  <si>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</si>
  <si>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</si>
  <si>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</si>
  <si>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</si>
  <si>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</si>
  <si>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</si>
  <si>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</si>
  <si>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</si>
  <si>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</si>
  <si>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</si>
  <si>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</si>
  <si>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</si>
  <si>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</si>
  <si>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</si>
  <si>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</si>
  <si>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</si>
  <si>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</si>
  <si>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</si>
  <si>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</si>
  <si>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</si>
  <si>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</si>
  <si>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</si>
  <si>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</si>
  <si>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</si>
  <si>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</si>
  <si>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</si>
  <si>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</si>
  <si>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Contraloría General del Departamento - Sector Central</t>
  </si>
  <si>
    <t>21121112</t>
  </si>
  <si>
    <t>Aporte Contraloría General del Departamento - Sector Descentralizado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</si>
  <si>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</si>
  <si>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</si>
  <si>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</si>
  <si>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</si>
  <si>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</si>
  <si>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</si>
  <si>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</si>
  <si>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</si>
  <si>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</si>
  <si>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</si>
  <si>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</si>
  <si>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</si>
  <si>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</si>
  <si>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</si>
  <si>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</si>
  <si>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</si>
  <si>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</si>
  <si>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</si>
  <si>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</si>
  <si>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</si>
  <si>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</si>
  <si>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</si>
  <si>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</si>
  <si>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</si>
  <si>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</si>
  <si>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</si>
  <si>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</si>
  <si>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</si>
  <si>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</si>
  <si>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</si>
  <si>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</si>
  <si>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21131011201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</si>
  <si>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</si>
  <si>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</si>
  <si>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</si>
  <si>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</si>
  <si>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</si>
  <si>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</si>
  <si>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</si>
  <si>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</si>
  <si>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</si>
  <si>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</si>
  <si>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</si>
  <si>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</si>
  <si>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</si>
  <si>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</si>
  <si>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</si>
  <si>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</si>
  <si>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</si>
  <si>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</si>
  <si>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</si>
  <si>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</si>
  <si>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</si>
  <si>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</si>
  <si>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</si>
  <si>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</si>
  <si>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</si>
  <si>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</si>
  <si>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</si>
  <si>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</si>
  <si>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</si>
  <si>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</si>
  <si>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</si>
  <si>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</si>
  <si>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</si>
  <si>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</si>
  <si>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</si>
  <si>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</si>
  <si>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</si>
  <si>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</si>
  <si>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</si>
  <si>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</si>
  <si>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</si>
  <si>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</si>
  <si>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</si>
  <si>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</si>
  <si>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</si>
  <si>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</si>
  <si>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</si>
  <si>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</si>
  <si>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</si>
  <si>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</si>
  <si>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</si>
  <si>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</si>
  <si>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</si>
  <si>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</si>
  <si>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</si>
  <si>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</si>
  <si>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</si>
  <si>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</si>
  <si>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</si>
  <si>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</si>
  <si>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</si>
  <si>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</si>
  <si>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</si>
  <si>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</si>
  <si>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</si>
  <si>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</si>
  <si>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</si>
  <si>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</si>
  <si>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</si>
  <si>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</si>
  <si>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</si>
  <si>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</si>
  <si>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</si>
  <si>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</si>
  <si>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</si>
  <si>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</si>
  <si>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</si>
  <si>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</si>
  <si>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</si>
  <si>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</si>
  <si>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</si>
  <si>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</si>
  <si>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</si>
  <si>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</si>
  <si>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</si>
  <si>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</si>
  <si>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</si>
  <si>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</si>
  <si>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</si>
  <si>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</si>
  <si>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</si>
  <si>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</si>
  <si>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</si>
  <si>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</si>
  <si>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</si>
  <si>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</si>
  <si>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</si>
  <si>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</si>
  <si>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</si>
  <si>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</si>
  <si>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</si>
  <si>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</si>
  <si>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</si>
  <si>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</si>
  <si>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</si>
  <si>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</si>
  <si>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21131091109</t>
  </si>
  <si>
    <t>21131091110</t>
  </si>
  <si>
    <t>21131091111</t>
  </si>
  <si>
    <t>Prima técnica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</si>
  <si>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</si>
  <si>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</si>
  <si>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</si>
  <si>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</si>
  <si>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</si>
  <si>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</si>
  <si>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</si>
  <si>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</si>
  <si>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</si>
  <si>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</si>
  <si>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21131101109</t>
  </si>
  <si>
    <t>21131101110</t>
  </si>
  <si>
    <t>21131101112</t>
  </si>
  <si>
    <t>Indemnización de Vacaciones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</si>
  <si>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</si>
  <si>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</si>
  <si>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</si>
  <si>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</si>
  <si>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</si>
  <si>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</si>
  <si>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</si>
  <si>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</si>
  <si>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</si>
  <si>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</si>
  <si>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</si>
  <si>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</si>
  <si>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</si>
  <si>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</si>
  <si>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</si>
  <si>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</si>
  <si>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</si>
  <si>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</si>
  <si>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</si>
  <si>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</si>
  <si>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</si>
  <si>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</si>
  <si>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</si>
  <si>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</si>
  <si>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</si>
  <si>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</si>
  <si>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</si>
  <si>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</si>
  <si>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</si>
  <si>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</si>
  <si>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</si>
  <si>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</si>
  <si>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</si>
  <si>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</si>
  <si>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</si>
  <si>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</si>
  <si>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</si>
  <si>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</si>
  <si>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</si>
  <si>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</si>
  <si>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</si>
  <si>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</si>
  <si>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</si>
  <si>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</si>
  <si>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</si>
  <si>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</si>
  <si>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</si>
  <si>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</si>
  <si>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</si>
  <si>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</si>
  <si>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</si>
  <si>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</si>
  <si>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</si>
  <si>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</si>
  <si>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</si>
  <si>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</si>
  <si>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</si>
  <si>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</si>
  <si>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</si>
  <si>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</si>
  <si>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</si>
  <si>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</si>
  <si>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</si>
  <si>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</si>
  <si>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</si>
  <si>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</si>
  <si>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</si>
  <si>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</si>
  <si>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</si>
  <si>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</si>
  <si>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</si>
  <si>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</si>
  <si>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</si>
  <si>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</si>
  <si>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</si>
  <si>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</si>
  <si>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</si>
  <si>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</si>
  <si>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</si>
  <si>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</si>
  <si>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</si>
  <si>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</si>
  <si>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</si>
  <si>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</si>
  <si>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</si>
  <si>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</si>
  <si>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</si>
  <si>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</si>
  <si>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</si>
  <si>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</si>
  <si>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</si>
  <si>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</si>
  <si>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</si>
  <si>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</si>
  <si>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</si>
  <si>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</si>
  <si>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</si>
  <si>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</si>
  <si>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</si>
  <si>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</si>
  <si>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</si>
  <si>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</si>
  <si>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</si>
  <si>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</si>
  <si>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</si>
  <si>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</si>
  <si>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Día del Pensionado</t>
  </si>
  <si>
    <t>211323214</t>
  </si>
  <si>
    <t>Bienestar Social - Capacitaciones, Estímulos e Incentivos</t>
  </si>
  <si>
    <t>2113233</t>
  </si>
  <si>
    <t>IMPUESTOS Y MULTAS</t>
  </si>
  <si>
    <t>211323301</t>
  </si>
  <si>
    <t>Impuestos</t>
  </si>
  <si>
    <t>211323302</t>
  </si>
  <si>
    <t>Contribuciones</t>
  </si>
  <si>
    <t>211323303</t>
  </si>
  <si>
    <t>Multas</t>
  </si>
  <si>
    <t>21133</t>
  </si>
  <si>
    <t>211331</t>
  </si>
  <si>
    <t>TRANSFERENCIAS DE PREVISION Y SEGURIDAD SOCIAL</t>
  </si>
  <si>
    <t>21133101</t>
  </si>
  <si>
    <t>Pensiones y jubilaciones Dpto.</t>
  </si>
  <si>
    <t>21133102</t>
  </si>
  <si>
    <t>Cesantías</t>
  </si>
  <si>
    <t>21133103</t>
  </si>
  <si>
    <t>Intereses de cesantías</t>
  </si>
  <si>
    <t>21133104</t>
  </si>
  <si>
    <t>Auxilios funerarios</t>
  </si>
  <si>
    <t>212</t>
  </si>
  <si>
    <t>GASTOS POR OPERACIÓN COMERCIAL</t>
  </si>
  <si>
    <t>2121</t>
  </si>
  <si>
    <t>ADQUISICION DE BIENES Y SERVICIOS</t>
  </si>
  <si>
    <t>212101</t>
  </si>
  <si>
    <t>Industria y comercio- maquila costos directos</t>
  </si>
  <si>
    <t>212102</t>
  </si>
  <si>
    <t>Industria y comercio- maquila costos indirectos</t>
  </si>
  <si>
    <t>212103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</si>
  <si>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</si>
  <si>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</si>
  <si>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</si>
  <si>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</si>
  <si>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</si>
  <si>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</si>
  <si>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</si>
  <si>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</si>
  <si>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</si>
  <si>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21311101</t>
  </si>
  <si>
    <t>Banco Popular</t>
  </si>
  <si>
    <t>21311102</t>
  </si>
  <si>
    <t>Banco de Bogotá</t>
  </si>
  <si>
    <t>21311103</t>
  </si>
  <si>
    <t>Banco de Occidente</t>
  </si>
  <si>
    <t>21311104</t>
  </si>
  <si>
    <t>Banco Davivienda</t>
  </si>
  <si>
    <t>213112</t>
  </si>
  <si>
    <t>INTERESES, COMISIONES Y OTROS GASTOS POR CREDITOS</t>
  </si>
  <si>
    <t>21311201</t>
  </si>
  <si>
    <t>21311202</t>
  </si>
  <si>
    <t xml:space="preserve">Banco de Bogotá </t>
  </si>
  <si>
    <t>21311203</t>
  </si>
  <si>
    <t>21311204</t>
  </si>
  <si>
    <t>214</t>
  </si>
  <si>
    <t>INVERSION DEL DEPARTAMENTO CON RECURSOS PROPIOS</t>
  </si>
  <si>
    <t>2141</t>
  </si>
  <si>
    <t>SECTOR SOCIAL</t>
  </si>
  <si>
    <t>21411</t>
  </si>
  <si>
    <t>EDUCACION</t>
  </si>
  <si>
    <t>214111</t>
  </si>
  <si>
    <t>CALIDAD</t>
  </si>
  <si>
    <t>21411101</t>
  </si>
  <si>
    <t>Fortalecimiento y desarrollo institucional de la Sec de Educación Departamental de Nariño - SED</t>
  </si>
  <si>
    <t>214112</t>
  </si>
  <si>
    <t>EFICIENCIA</t>
  </si>
  <si>
    <t>21411201</t>
  </si>
  <si>
    <t>Transferencias - Universidad de Nariño Ley 30</t>
  </si>
  <si>
    <t>214113</t>
  </si>
  <si>
    <t>COBERTURA</t>
  </si>
  <si>
    <t>21411301</t>
  </si>
  <si>
    <t>Mejoramiento de la calidad y cobertura educativa en los municipio del Departamento de Nariño</t>
  </si>
  <si>
    <t>21412</t>
  </si>
  <si>
    <t>SALUD</t>
  </si>
  <si>
    <t>214121</t>
  </si>
  <si>
    <t>SALUD PUBLICA</t>
  </si>
  <si>
    <t>21412101</t>
  </si>
  <si>
    <t>Transferencias</t>
  </si>
  <si>
    <t>21413</t>
  </si>
  <si>
    <t>RECREACIÓN Y DEPORTES</t>
  </si>
  <si>
    <t>214131</t>
  </si>
  <si>
    <t>FOMENTO, DESARROLLO Y PRÁCTICA DEL DEPORTE, LA RECREACIÓN Y EL APROVECHAMIENTO DEL TIEMPO LIBRE</t>
  </si>
  <si>
    <t>21413101</t>
  </si>
  <si>
    <t>Fortalecimiento y masificación de acciones deportivas, recreativas, de actividad física con el apoyo de Coldeportes</t>
  </si>
  <si>
    <t>21413102</t>
  </si>
  <si>
    <t>Mejoramiento y mantenimiento de escenarios deportivos adscritos al departamento de Nariño</t>
  </si>
  <si>
    <t>21413103</t>
  </si>
  <si>
    <t>Transferencias 30% Municipios</t>
  </si>
  <si>
    <t>21414</t>
  </si>
  <si>
    <t>CULTURA</t>
  </si>
  <si>
    <t>214141</t>
  </si>
  <si>
    <t>FOMENTO, APOYO Y DIFUSIÓN DE EVENTOS Y EXPRESIONES ARTÍSTICAS Y CULTURALES</t>
  </si>
  <si>
    <t>21414101</t>
  </si>
  <si>
    <t>Apoyo a la gestión  cultural, artística e incluyente en el departamento de Nariño</t>
  </si>
  <si>
    <t>21414102</t>
  </si>
  <si>
    <t>Apoyo al Emprendimiento Cultural para el Desarrollo de artistas, gestores y cultores en el departamento de Nariño</t>
  </si>
  <si>
    <t>21414103</t>
  </si>
  <si>
    <t>Fortalecimiento  institucional para la cultura de Nariño</t>
  </si>
  <si>
    <t>214142</t>
  </si>
  <si>
    <t>SEGURIDAD SOCIAL DEL CREADOR Y GESTOR CULTURAL</t>
  </si>
  <si>
    <t>21414201</t>
  </si>
  <si>
    <t>Aportes para el bienestar de artistas, gestores y cultores  - Reserva Normativa - 20% Fondo de Pensiones</t>
  </si>
  <si>
    <t>21414202</t>
  </si>
  <si>
    <t>Aportes para el bienestar de artistas, gestores y cultores  - Reserva Normativa - 10% Gestor</t>
  </si>
  <si>
    <t>214143</t>
  </si>
  <si>
    <t>PROTECCIÓN DEL PATRIMONIO CULTURAL</t>
  </si>
  <si>
    <t>21414301</t>
  </si>
  <si>
    <t>Fortalecimiento y compromiso con la memoria,  identidad y el patrimonio cultural Nariñense</t>
  </si>
  <si>
    <t>21415</t>
  </si>
  <si>
    <t>VIVIENDA</t>
  </si>
  <si>
    <t>214151</t>
  </si>
  <si>
    <t>PLANES Y PROYECTOS DE MEJORAMIENTO DE VIVIENDA Y SANEAMIENTO BÁSICO</t>
  </si>
  <si>
    <t>21415101</t>
  </si>
  <si>
    <t>Mejoramiento de vivienda urbana y rural para familias de escasos recursos del departamento de Nariño</t>
  </si>
  <si>
    <t>214152</t>
  </si>
  <si>
    <t>PLANES Y PROYECTOS PARA LA ADQUISICIÓN Y/O CONSTRUCCIÓN DE VIVIENDA</t>
  </si>
  <si>
    <t>21415201</t>
  </si>
  <si>
    <t>Construcción de vivienda de interés social y/o prioritaria  dispersa o nucleada para población vulnerable del departamento de Nariño</t>
  </si>
  <si>
    <t>21416</t>
  </si>
  <si>
    <t>ATENCIÓN A GRUPOS VULNERABLES</t>
  </si>
  <si>
    <t>214161</t>
  </si>
  <si>
    <t>PROTECCIÓN INTEGRAL A LA NIÑEZ, ADOLESCENCIA Y JUVENTUD</t>
  </si>
  <si>
    <t>21416101</t>
  </si>
  <si>
    <t>Protección de derechos y generación de oportunidades para  la niñez, la adolescencia y la juventud en el departamento de Nariño.</t>
  </si>
  <si>
    <t>214162</t>
  </si>
  <si>
    <t>ATENCIÓN Y APOYO AL ADULTO MAYOR</t>
  </si>
  <si>
    <t>21416201</t>
  </si>
  <si>
    <t xml:space="preserve">Protección de derechos y atención a adultos mayores  en el departamento de Nariño. </t>
  </si>
  <si>
    <t>214163</t>
  </si>
  <si>
    <t>MUJER Y GÉNERO</t>
  </si>
  <si>
    <t>21416301</t>
  </si>
  <si>
    <t>Protección de derechos y generación de oportunidades para  mujeres y población LGBTI  en el departamento de Nariño.</t>
  </si>
  <si>
    <t>214164</t>
  </si>
  <si>
    <t xml:space="preserve">PROGRAMAS DE DISCAPACIDAD </t>
  </si>
  <si>
    <t>21416401</t>
  </si>
  <si>
    <t>Protección de derechos e inclusión social  de personas en situación de discapacidad  en el departamento de Nariño.</t>
  </si>
  <si>
    <t>21417</t>
  </si>
  <si>
    <t>SANEAMIENTO BÁSICO</t>
  </si>
  <si>
    <t>214171</t>
  </si>
  <si>
    <t>TRANSFERENCIA PARA EL PLAN DEPARTAMENTAL DE AGUA POTABLE Y SANEAMIENTO BÁSICO</t>
  </si>
  <si>
    <t>21417101</t>
  </si>
  <si>
    <t>2142</t>
  </si>
  <si>
    <t>SECTOR AMBIENTAL</t>
  </si>
  <si>
    <t>21421</t>
  </si>
  <si>
    <t>MEDIO AMBIENTE</t>
  </si>
  <si>
    <t>214211</t>
  </si>
  <si>
    <t>ADQUISICIÓN, CONSERVACIÓN, PROTECCIÓN, RESTAURACIÓN Y APROVECHAMIENTO DE RECURSOS NATURALES Y DEL MEDIO AMBIENTE</t>
  </si>
  <si>
    <t>21421101</t>
  </si>
  <si>
    <t>Apoyo a la implementación de los esquemas de ordenamiento territorial en el departamento de Nariño</t>
  </si>
  <si>
    <t>21421102</t>
  </si>
  <si>
    <t>Adquisición de áreas estratégicas para la conservación y preservación del recurso hídrico, Restauración ecológica y mantenimiento en el departamento de Nariño - Ley</t>
  </si>
  <si>
    <t>21421103</t>
  </si>
  <si>
    <t>Apoyo a la  implementación de esquemas de incentivos a la conservación (PSE) en el departamento de Nariño - Ley 99</t>
  </si>
  <si>
    <t>21421104</t>
  </si>
  <si>
    <t>Investigación para la conservación de los páramos  y el servicio ecosistémico de regulación hídrica en el departamento de Nariño - Ley 99</t>
  </si>
  <si>
    <t>21421105</t>
  </si>
  <si>
    <t>Apoyo a la implementación de procesos de conservación de la biodiversidad a través de la realización de campañas subregionales de sensibilización y jornadas ecopedagó</t>
  </si>
  <si>
    <t>21422</t>
  </si>
  <si>
    <t>PREVENCIÓN Y ATENCIÓN DE DESASTRES</t>
  </si>
  <si>
    <t>214221</t>
  </si>
  <si>
    <t>PLAN PARA LA GESTIÓN DEL RIESGO DE DESASTRES</t>
  </si>
  <si>
    <t>21422101</t>
  </si>
  <si>
    <t>Implementación de procesos de conocimientos de Gestión del Riesgo en el Departamento de Nariño</t>
  </si>
  <si>
    <t>21422102</t>
  </si>
  <si>
    <t>Mejoramiento de la capacidad de respuesta ante una emergencia o desastre en el departamento de Nariño</t>
  </si>
  <si>
    <t>21422103</t>
  </si>
  <si>
    <t>Asistencia técnica en gestión del riesgo y construcción de obras de mitigación en el departamento de Nariño</t>
  </si>
  <si>
    <t>2143</t>
  </si>
  <si>
    <t>SECTOR ECONOMICO</t>
  </si>
  <si>
    <t>21431</t>
  </si>
  <si>
    <t>AGROPECUARIO</t>
  </si>
  <si>
    <t>214311</t>
  </si>
  <si>
    <t xml:space="preserve">DESARROLLO DE PROGRAMAS Y PROYECTOS PRODUCTIVOS EN EL MARCO DEL PLAN AGROPECUARIO </t>
  </si>
  <si>
    <t>21431101</t>
  </si>
  <si>
    <t>21431102</t>
  </si>
  <si>
    <t>Apoyo al incremento del nivel organizacional, productivo, agroindustrial y comercial de las Cadenas Productivas Agropecuarias del Departamento de Nariño</t>
  </si>
  <si>
    <t>21431103</t>
  </si>
  <si>
    <t>Fortalecimiento de todos los eslabones de la Cadena Productiva de la leche en el Departamento de Nariño</t>
  </si>
  <si>
    <t>21431104</t>
  </si>
  <si>
    <t>Apoyo a proyectos para la conformación, desarrollo y/o fortalecimiento de microempresas rurales de pequeños productores del Departamento de Nariño</t>
  </si>
  <si>
    <t>21432</t>
  </si>
  <si>
    <t>TRANSPORTE E INFRAESTRUCTURA VIAL</t>
  </si>
  <si>
    <t>214321</t>
  </si>
  <si>
    <t xml:space="preserve">CONSTRUCCIÓN Y MEJORAMIENTO DE VÍAS </t>
  </si>
  <si>
    <t>21432101</t>
  </si>
  <si>
    <t>Mantenimiento y mejoramiento de la red vial en el Departamento de Nariño.</t>
  </si>
  <si>
    <t>21432102</t>
  </si>
  <si>
    <t>Transferencias 5%</t>
  </si>
  <si>
    <t>21433</t>
  </si>
  <si>
    <t>PROMOCIÓN DEL DESARROLLO</t>
  </si>
  <si>
    <t>214331</t>
  </si>
  <si>
    <t>PROYECTOS INTEGRALES DE CIENCIA, TECNOLOGÍA E INNOVACIÓN</t>
  </si>
  <si>
    <t>21433101</t>
  </si>
  <si>
    <t>Fortalecimiento y promoción del Sistema de Competitividad y Ciencia, Tecnología e Innovación en el departamento de Nariño</t>
  </si>
  <si>
    <t>21433102</t>
  </si>
  <si>
    <t>Desarrollo del programa con identidad entre España y Nariño - Fase IV</t>
  </si>
  <si>
    <t>214332</t>
  </si>
  <si>
    <t>ELECTRIFICACIÓN Y MINERÍA</t>
  </si>
  <si>
    <t>21433201</t>
  </si>
  <si>
    <t>Fortalecimiento al sector minero en el departamento de Nariño</t>
  </si>
  <si>
    <t>214333</t>
  </si>
  <si>
    <t>PROMOCIÓN DEL DESARROLLO TURÍSTICO</t>
  </si>
  <si>
    <t>21433301</t>
  </si>
  <si>
    <t>Diseño e implementación  de una estrategia de promoción de Nariño como destino turístico</t>
  </si>
  <si>
    <t>21433302</t>
  </si>
  <si>
    <t>Fortalecimiento de capacidades de los actores del turismo en Nariño para prestación de servicios turísticos de calidad.</t>
  </si>
  <si>
    <t>214334</t>
  </si>
  <si>
    <t>PROMOCIÓN DE ASOCIACIONES Y ALIANZAS PARA EL DESARROLLO EMPRESARIAL E INDUSTRIAL</t>
  </si>
  <si>
    <t>21433401</t>
  </si>
  <si>
    <t>Consolidación de la estrategia regional de Cooperación Internacional  en el Departamento de Nariño</t>
  </si>
  <si>
    <t>21433402</t>
  </si>
  <si>
    <t>Desarrollo de condiciones que permitan el crecimiento sostenible de las regiones de frontera en el departamento de Nariño</t>
  </si>
  <si>
    <t>2144</t>
  </si>
  <si>
    <t>SECTOR GUBERNAMENTAL Y DE JUSTICIA</t>
  </si>
  <si>
    <t>21441</t>
  </si>
  <si>
    <t>DESARROLLO COMUNITARIO</t>
  </si>
  <si>
    <t>214411</t>
  </si>
  <si>
    <t>PROGRAMAS DE CAPACITACIÓN, ASESORÍA Y ASISTENCIA TÉCNICA PARA CONSOLIDAR PROCESOS DE PARTICIPACIÓN CIUDADANA Y CONTROL SOCIAL</t>
  </si>
  <si>
    <t>21441101</t>
  </si>
  <si>
    <t xml:space="preserve">Apoyo a procesos de fortalecimiento de organizaciones comunales, sociales y campesinas de Nariño </t>
  </si>
  <si>
    <t>21441102</t>
  </si>
  <si>
    <t xml:space="preserve">Fortalecimiento del control social y veeduría ciudadana con enfoque étnico territorial de Nariño </t>
  </si>
  <si>
    <t>214412</t>
  </si>
  <si>
    <t>ATENCIÓN Y APOYO A LOS GRUPOS AFROCOLOMBIANOS</t>
  </si>
  <si>
    <t>21441201</t>
  </si>
  <si>
    <t>Fortalecimiento de la gobernabilidad y gobernanza de las organizaciones y consejos comunitarios de la comunidad afro de Nariño</t>
  </si>
  <si>
    <t>21441202</t>
  </si>
  <si>
    <t>Planificación y fortalecimiento de la implementación del auto 073 de las comunidades afro de Nariño</t>
  </si>
  <si>
    <t>214413</t>
  </si>
  <si>
    <t>ATENCIÓN Y APOYO A LOS GRUPOS INDÍGENAS</t>
  </si>
  <si>
    <t>21441301</t>
  </si>
  <si>
    <t xml:space="preserve">Fortalecimiento de la gobernabilidad y gobernanza de los pueblos indígenas de Nariño </t>
  </si>
  <si>
    <t>21442</t>
  </si>
  <si>
    <t>FORTALECIMIENTO INSTITUCIONAL</t>
  </si>
  <si>
    <t>214421</t>
  </si>
  <si>
    <t>PROCESOS INTEGRALES DE EVALUACIÓN INSTITUCIONAL Y REORGANIZACIÓN ADMINISTRATIVA</t>
  </si>
  <si>
    <t>21442101</t>
  </si>
  <si>
    <t>Mejoramiento de las herramientas  TIC en la gobernación de Nariño para mejorar la eficiencia administrativa</t>
  </si>
  <si>
    <t>21442102</t>
  </si>
  <si>
    <t>Fortalecimiento del Sistema de Comunicación Pública de la Gobernación de Nariño.</t>
  </si>
  <si>
    <t>21442103</t>
  </si>
  <si>
    <t>Difusión y Visibilización de la Gestión Pública  de la Gobernación de Nariño, a través de  Medios de Comunicación Local y Regional del Departamento.</t>
  </si>
  <si>
    <t>21442104</t>
  </si>
  <si>
    <t>Fortalecimiento del plan de bienestar social, capacitación, estímulos e  incentivos para los funcionarios de la gobernación de Nariño</t>
  </si>
  <si>
    <t>21442105</t>
  </si>
  <si>
    <t>Fortalecimiento sistema de señalización licor Legal Sujeto a impoconsumo ( programa Infoconsumo) en el departamento de Nariño</t>
  </si>
  <si>
    <t>21442106</t>
  </si>
  <si>
    <t>Fortalecimiento y desarrollo del  programa Anticontrabando (Grupo Operativo de Rentas) en el departamento de Nariño</t>
  </si>
  <si>
    <t>214422</t>
  </si>
  <si>
    <t>SANEAMIENTO FISCAL Y FINANCIERO</t>
  </si>
  <si>
    <t>21442201</t>
  </si>
  <si>
    <t>Saneamiento Fiscal - Fondo de contingencia</t>
  </si>
  <si>
    <t>21442202</t>
  </si>
  <si>
    <t>Saneamiento Fiscal - Fonpet 10%</t>
  </si>
  <si>
    <t>21442203</t>
  </si>
  <si>
    <t>Saneamiento Fiscal - Fonpet 20% Impuesto de Registro</t>
  </si>
  <si>
    <t>214423</t>
  </si>
  <si>
    <t>PROGRAMAS DE CAPACITACIÓN Y ASISTENCIA TÉCNICA ORIENTADOS AL DESARROLLO EFICIENTE DE LAS COMPETENCIAS DE LEY</t>
  </si>
  <si>
    <t>21442301</t>
  </si>
  <si>
    <t>Fortalecimiento de los procesos de control  y revisión del consejo departamental de planeación  (CDPN) para el departamento de Nariño</t>
  </si>
  <si>
    <t>21442302</t>
  </si>
  <si>
    <t>Promoción del desarrollo regional a través del Sistema General de Regalías SGR en el departamento de Nariño</t>
  </si>
  <si>
    <t>21442303</t>
  </si>
  <si>
    <t>Desarrollo de acciones de fortalecimiento de los procesos del Banco de Programas y Proyectos de inversión pública en el Departamento de Nariño</t>
  </si>
  <si>
    <t>21442304</t>
  </si>
  <si>
    <t>Fortalecimiento  y acompañamiento en asistencia técnica para la gestión pública a entidades territoriales municipales en el departamento de Nariño</t>
  </si>
  <si>
    <t>21442305</t>
  </si>
  <si>
    <t>Formulación del Plan de Desarrollo Departamental  de Nariño, periodo  2016 - 2019</t>
  </si>
  <si>
    <t>21442306</t>
  </si>
  <si>
    <t xml:space="preserve">Apoyo al Sistema de Ordenamiento Territorial (CROT) en el departamento de Nariño </t>
  </si>
  <si>
    <t>21443</t>
  </si>
  <si>
    <t>JUSTICIA</t>
  </si>
  <si>
    <t>214431</t>
  </si>
  <si>
    <t>DESARROLLO DEL PLAN INTEGRAL DE SEGURIDAD Y CONVIVENCIA CIUDADANA</t>
  </si>
  <si>
    <t>21443101</t>
  </si>
  <si>
    <t>Mejoramiento en la toma de decisiones en materia de políticas públicas de seguridad y convivencia ciudadana en todo el Departamento de Nariño</t>
  </si>
  <si>
    <t>214432</t>
  </si>
  <si>
    <t>PLANES DE TRÁNSITO, EDUCACIÓN, DOTACIÓN DE EQUIPOS Y SEGURIDAD VIAL</t>
  </si>
  <si>
    <t>21443201</t>
  </si>
  <si>
    <t>Mantenimiento de la señalización vial  horizontal y vertical, en los  municipios más críticos o vulnerables en seguridad vial, que están dentro de la jurisdicción de</t>
  </si>
  <si>
    <t>21443202</t>
  </si>
  <si>
    <t>Fortalecimiento de la seguridad vial mediante la divulgación de actividades de prevención  en las líneas estratégicas de seguridad vial. - Multas</t>
  </si>
  <si>
    <t>21443203</t>
  </si>
  <si>
    <t>Fortalecimiento de los procesos: contravencional, de registros y seguridad vial  del Organismo de Tránsito Departamental, según la normatividad vigente.</t>
  </si>
  <si>
    <t>214433</t>
  </si>
  <si>
    <t>PLAN DE ACCIÓN DE DERECHOS HUMANOS Y DIH</t>
  </si>
  <si>
    <t>21443301</t>
  </si>
  <si>
    <t xml:space="preserve">Ampliación del nivel de garantías de los derechos humanos y el derecho internacional humanitario en el departamento de Nariño </t>
  </si>
  <si>
    <t>214434</t>
  </si>
  <si>
    <t xml:space="preserve">ATENCIÓN Y APOYO A LA POBLACIÓN DESPLAZADA POR LA VIOLENCIA </t>
  </si>
  <si>
    <t>21443401</t>
  </si>
  <si>
    <t>Fortalecimiento y coordinación para las victimas del conflicto armado en el nivel departamental y municipal de Nariño</t>
  </si>
  <si>
    <t>21443402</t>
  </si>
  <si>
    <t>Apoyo a la asistencia humanitaria para la población victima del conflicto armado en el departamento de Nariño</t>
  </si>
  <si>
    <t>21443403</t>
  </si>
  <si>
    <t>Fortalecimiento a la participación efectiva de las victimas del conflicto armado en el departamento de Nariño</t>
  </si>
  <si>
    <t>21443404</t>
  </si>
  <si>
    <t>Implementación de medidas de reparación para la población victima del conflicto armado en el departamento de Nariño</t>
  </si>
  <si>
    <t>21443405</t>
  </si>
  <si>
    <t>Apoyo a la prevención y protección de la población victima del conflicto armado en el departamento de Nariño</t>
  </si>
  <si>
    <t>2145</t>
  </si>
  <si>
    <t>INVERSIÓN CON RECURSOS DEL MONOPOLIO</t>
  </si>
  <si>
    <t>214501</t>
  </si>
  <si>
    <t>Otros Proyectos de Inversión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</si>
  <si>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</si>
  <si>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</si>
  <si>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</si>
  <si>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</si>
  <si>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</si>
  <si>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215111</t>
  </si>
  <si>
    <t>EDUCACIÓN</t>
  </si>
  <si>
    <t>2151113</t>
  </si>
  <si>
    <t>215111301</t>
  </si>
  <si>
    <t>Mejoramiento de Infraestructura para la  Institución Educativa corregimiento de Obonuco</t>
  </si>
  <si>
    <t>215111302</t>
  </si>
  <si>
    <t>Mejoramiento de Infraestructura para la Institución Educativa Colegio Cabuyales - Municipio de San Pablo+C451:C467</t>
  </si>
  <si>
    <t>215111303</t>
  </si>
  <si>
    <t>Mejoramiento de Infraestructura para la Institución Educativa Pérez Pallares - Municipio de Ipiales</t>
  </si>
  <si>
    <t>215111304</t>
  </si>
  <si>
    <t>Compra de 5 Lotes de terreno para las Instituciones Educativas, Zona Rural - Municipio de la Cruz</t>
  </si>
  <si>
    <t>215111305</t>
  </si>
  <si>
    <t>Otros Proyectos de Inversión - Universidad de Nariño.</t>
  </si>
  <si>
    <t>215112</t>
  </si>
  <si>
    <t>2151121</t>
  </si>
  <si>
    <t>215112101</t>
  </si>
  <si>
    <t>215113</t>
  </si>
  <si>
    <t>2151131</t>
  </si>
  <si>
    <t>215113101</t>
  </si>
  <si>
    <t>215113102</t>
  </si>
  <si>
    <t>Construcción Chazodromo y obras complementarias del Centro Deportivo y Cultural del Resguardo Indígena de Aponte</t>
  </si>
  <si>
    <t>215113103</t>
  </si>
  <si>
    <t>215114</t>
  </si>
  <si>
    <t>2151141</t>
  </si>
  <si>
    <t>215114101</t>
  </si>
  <si>
    <t>Otros Proyectos de Inversión (Discapacitados, Afros, Indígenas)</t>
  </si>
  <si>
    <t>215114102</t>
  </si>
  <si>
    <t>215114103</t>
  </si>
  <si>
    <t>Otros Proyectos de Inversión - Bibliotecas</t>
  </si>
  <si>
    <t>2151142</t>
  </si>
  <si>
    <t>215114201</t>
  </si>
  <si>
    <t>Transferencias  - 10% Gestor</t>
  </si>
  <si>
    <t>21512</t>
  </si>
  <si>
    <t>215121</t>
  </si>
  <si>
    <t>2151211</t>
  </si>
  <si>
    <t>215121101</t>
  </si>
  <si>
    <t>Otros Proyectos de Inversión - Ley 99</t>
  </si>
  <si>
    <t>215121102</t>
  </si>
  <si>
    <t>215122</t>
  </si>
  <si>
    <t>2151221</t>
  </si>
  <si>
    <t>215122101</t>
  </si>
  <si>
    <t>215122102</t>
  </si>
  <si>
    <t>Otros Proyectos de Inversión - Ajuste 2016</t>
  </si>
  <si>
    <t>21513</t>
  </si>
  <si>
    <t>215132</t>
  </si>
  <si>
    <t>2151321</t>
  </si>
  <si>
    <t>215132101</t>
  </si>
  <si>
    <t>Otros Proyectos de Inversión.</t>
  </si>
  <si>
    <t>215132102</t>
  </si>
  <si>
    <t>215133</t>
  </si>
  <si>
    <t>PROMOCION DEL DESARROLLO</t>
  </si>
  <si>
    <t>2151333</t>
  </si>
  <si>
    <t>PROMOCION DEL DESARROLLO TURISTICO</t>
  </si>
  <si>
    <t>215133301</t>
  </si>
  <si>
    <t>21514</t>
  </si>
  <si>
    <t>215142</t>
  </si>
  <si>
    <t>2151421</t>
  </si>
  <si>
    <t>PROCESOS INTEGRALES DE  EVALUACION INSTITUCIONAL Y REORGANIZACION ADMINISTRATIVA</t>
  </si>
  <si>
    <t>215142101</t>
  </si>
  <si>
    <t>215142102</t>
  </si>
  <si>
    <t>Otros Proyectos de Inversión - Innovación Social.</t>
  </si>
  <si>
    <t>215142103</t>
  </si>
  <si>
    <t>Otros Proyectos de Inversión - Hacienda.</t>
  </si>
  <si>
    <t>215142104</t>
  </si>
  <si>
    <t>Otros Proyectos de Inversión - Bienestar Social.</t>
  </si>
  <si>
    <t>215142105</t>
  </si>
  <si>
    <t>215142106</t>
  </si>
  <si>
    <t>Otros Proyectos de Inversión - Comunicaciones y Medios.</t>
  </si>
  <si>
    <t>215142107</t>
  </si>
  <si>
    <t>2151422</t>
  </si>
  <si>
    <t>215142201</t>
  </si>
  <si>
    <t>Saneamiento Fiscal - Fondo de contingencia SSF</t>
  </si>
  <si>
    <t>215142202</t>
  </si>
  <si>
    <t>215142203</t>
  </si>
  <si>
    <t>215142204</t>
  </si>
  <si>
    <t>Saneamiento Fiscal - Fondo de Contingencias.</t>
  </si>
  <si>
    <t>2151423</t>
  </si>
  <si>
    <t>215142301</t>
  </si>
  <si>
    <t>Apoyo al Municipio de Pasto, para la formulación Plan de Desarrollo, componente Ciudad - Región</t>
  </si>
  <si>
    <t>215143</t>
  </si>
  <si>
    <t>2151432</t>
  </si>
  <si>
    <t>215143201</t>
  </si>
  <si>
    <t>Otros Proyectos de Inversión - Multas</t>
  </si>
  <si>
    <t>2151433</t>
  </si>
  <si>
    <t>215143301</t>
  </si>
  <si>
    <t>Agenda y Plan Estratégico de Paz</t>
  </si>
  <si>
    <t>21516</t>
  </si>
  <si>
    <t>INVERSIÓN EN OTROS SECTORES</t>
  </si>
  <si>
    <t>2151601</t>
  </si>
  <si>
    <t>216</t>
  </si>
  <si>
    <t>RECURSOS DEL BALANCE - LEY 819.</t>
  </si>
  <si>
    <t>2161</t>
  </si>
  <si>
    <t>RECURSOS PROPIOS - LEY 819</t>
  </si>
  <si>
    <t>21611</t>
  </si>
  <si>
    <t>21612</t>
  </si>
  <si>
    <t>21613</t>
  </si>
  <si>
    <t>INVERSION RECURSOS PROPIOS - LEY 819.</t>
  </si>
  <si>
    <t>2161301</t>
  </si>
  <si>
    <t>Cobertura.</t>
  </si>
  <si>
    <t>2161302</t>
  </si>
  <si>
    <t>Fomento, Desarrollo y Práctica del Deporte, la Recreación y el Aprovechamiento del Tiempo Libre.</t>
  </si>
  <si>
    <t>2161303</t>
  </si>
  <si>
    <t>Fomento, Apoyo y Difusión de eventos y Expresiones Artisticas y Culturales</t>
  </si>
  <si>
    <t>2161304</t>
  </si>
  <si>
    <t>Planes y Proyectos de Mejoramiento de Vivienda y Saneamiento Básico.</t>
  </si>
  <si>
    <t>2161305</t>
  </si>
  <si>
    <t>Protección del Patrimonio Cultural</t>
  </si>
  <si>
    <t>2161306</t>
  </si>
  <si>
    <t>Protección Integral a la Niñez, Adolescencia y Juventud.</t>
  </si>
  <si>
    <t>2161307</t>
  </si>
  <si>
    <t>Atención y Apoyo al Adulto Mayor.</t>
  </si>
  <si>
    <t>2161308</t>
  </si>
  <si>
    <t>Mujer y Género.</t>
  </si>
  <si>
    <t>2161309</t>
  </si>
  <si>
    <t>Programas de Discapacidad.</t>
  </si>
  <si>
    <t>2161310</t>
  </si>
  <si>
    <t>Adquisición, Coservación, Protección, Restauración y Aprovechamiento de Recursos Naturales y del Medio Ambiente.</t>
  </si>
  <si>
    <t>2161311</t>
  </si>
  <si>
    <t>Plan para la Gestión del Riesgo de Desastres.</t>
  </si>
  <si>
    <t>2161312</t>
  </si>
  <si>
    <t>Desarrollo de Programas y Proyectos Productivos en el Marco del Plan Agropecuario.</t>
  </si>
  <si>
    <t>2161313</t>
  </si>
  <si>
    <t>Construcción y Mejoramiento de Vías.</t>
  </si>
  <si>
    <t>2161314</t>
  </si>
  <si>
    <t>Proyectos Integrales de Ciencia, Tecnología e Innovación.</t>
  </si>
  <si>
    <t>2161315</t>
  </si>
  <si>
    <t>Promoción del Desarrollo Turístico.</t>
  </si>
  <si>
    <t>2161316</t>
  </si>
  <si>
    <t>Promoción de Asociaciones y Alianzas para el Desarrollo Empresarial e Industrial.</t>
  </si>
  <si>
    <t>2161317</t>
  </si>
  <si>
    <t>Programas de Capacitación, Asesoría y Asistencia Técnica para consolidar Procesos de Participación ciudadana y control social.</t>
  </si>
  <si>
    <t>2161318</t>
  </si>
  <si>
    <t>Atención y Apoyo a los Grupos Afrocolombianos.</t>
  </si>
  <si>
    <t>2161319</t>
  </si>
  <si>
    <t>Atención y Apoyo a los Grupos Indígenas.</t>
  </si>
  <si>
    <t>2161320</t>
  </si>
  <si>
    <t>Procesos Integrales de Evaluación Institucional y Reorganización Administrativa.</t>
  </si>
  <si>
    <t>2161321</t>
  </si>
  <si>
    <t>Saneamiento Fiscal y Financiera.</t>
  </si>
  <si>
    <t>2161322</t>
  </si>
  <si>
    <t>Programas de Capacitación y asistencia Técnica orientados al Desarrollo eficiente de las  competencias de Ley.</t>
  </si>
  <si>
    <t>2161323</t>
  </si>
  <si>
    <t>Desarrollo del Plan Integral de Seguridad y Convivencia Ciudadana.</t>
  </si>
  <si>
    <t>2161324</t>
  </si>
  <si>
    <t>Planes de Tránsito, Educación, Dotación de Equipos y Seguridad Vial.</t>
  </si>
  <si>
    <t>2161325</t>
  </si>
  <si>
    <t>Plan de Acción de Derechos Humanos y DIH.</t>
  </si>
  <si>
    <t>2161326</t>
  </si>
  <si>
    <t>Atención y Apoyo a la Población desplazada por la Violencia.</t>
  </si>
  <si>
    <t>2161327</t>
  </si>
  <si>
    <t>Inversión con Recursos del Monopolio.</t>
  </si>
  <si>
    <t>217</t>
  </si>
  <si>
    <t>RECURSOS DE VIGENCIAS EXPIRADAS - RECURSOS PROPIOS</t>
  </si>
  <si>
    <t>21701</t>
  </si>
  <si>
    <t>21702</t>
  </si>
  <si>
    <t>21703</t>
  </si>
  <si>
    <t>22</t>
  </si>
  <si>
    <t>OTROS RECURSOS</t>
  </si>
  <si>
    <t>221</t>
  </si>
  <si>
    <t>INVERSION DEL DEPARTAMENTO CON RECURSOS DE OTRAS FUENTES</t>
  </si>
  <si>
    <t>2211</t>
  </si>
  <si>
    <t>22113</t>
  </si>
  <si>
    <t>221131</t>
  </si>
  <si>
    <t>22113101</t>
  </si>
  <si>
    <t xml:space="preserve">Fortalecimiento y masificación de acciones deportivas, recreativas, de actividad física con el apoyo de Coldeportes en todo el departamento de Nariño - Iva Telefonía </t>
  </si>
  <si>
    <t>22113102</t>
  </si>
  <si>
    <t>22114</t>
  </si>
  <si>
    <t>221143</t>
  </si>
  <si>
    <t xml:space="preserve">PROTECCIÓN DEL PATRIMONIO CULTURAL </t>
  </si>
  <si>
    <t>22114301</t>
  </si>
  <si>
    <t>Fortalecimiento y compromiso con la memoria,  identidad y el patrimonio cultural Nariñense. - Iva Telefonía</t>
  </si>
  <si>
    <t>22114302</t>
  </si>
  <si>
    <t>Fortalecimiento y compromiso con la memoria,  identidad y el patrimonio cultural Nariñense. - Iva Telefonía Discapacidad</t>
  </si>
  <si>
    <t>22117</t>
  </si>
  <si>
    <t>AGUA POTABLE Y SANEAMIENTO BÁSICO</t>
  </si>
  <si>
    <t>221171</t>
  </si>
  <si>
    <t>22117101</t>
  </si>
  <si>
    <t>22117102</t>
  </si>
  <si>
    <t>Transferencias - Rendimientos Financieros</t>
  </si>
  <si>
    <t>2214</t>
  </si>
  <si>
    <t>22143</t>
  </si>
  <si>
    <t>221431</t>
  </si>
  <si>
    <t>22143101</t>
  </si>
  <si>
    <t>221435</t>
  </si>
  <si>
    <t>FONDO TERRITORIAL DE SEGURIDAD</t>
  </si>
  <si>
    <t>22143501</t>
  </si>
  <si>
    <t>Fortalecimiento de la fuerza pública y policía judicial para la prevención de delitos de alto impacto en el Departamento de Nariño</t>
  </si>
  <si>
    <t>222</t>
  </si>
  <si>
    <t>INVERSION DEL DEPARTAMENTO CON RECURSOS DEL SISTEMA GENERAL DE PARTICIPACIONES</t>
  </si>
  <si>
    <t>2221</t>
  </si>
  <si>
    <t>22211</t>
  </si>
  <si>
    <t>222113</t>
  </si>
  <si>
    <t>22211301</t>
  </si>
  <si>
    <t>22211302</t>
  </si>
  <si>
    <t>Mejoramiento de la calidad y cobertura educativa en los municipio del Departamento de Nariño - Rendimientos Financieros</t>
  </si>
  <si>
    <t>22211303</t>
  </si>
  <si>
    <t xml:space="preserve">Transferencias -  Cancelaciones </t>
  </si>
  <si>
    <t>22211304</t>
  </si>
  <si>
    <t>Transferencias -  Cancelaciones Rendimientos Financieros</t>
  </si>
  <si>
    <t>22211305</t>
  </si>
  <si>
    <t>Programa de Alimentación Escolar PAE - MEN</t>
  </si>
  <si>
    <t>22217</t>
  </si>
  <si>
    <t>222171</t>
  </si>
  <si>
    <t>TRANSFERENCIA PDA INVERSIÓN</t>
  </si>
  <si>
    <t>22217101</t>
  </si>
  <si>
    <t>Transferencias PDA</t>
  </si>
  <si>
    <t>22217102</t>
  </si>
  <si>
    <t>Transferencias PDA - Rendimientos Financieros</t>
  </si>
  <si>
    <t>223</t>
  </si>
  <si>
    <t>INVERSION CON RECURSOS DEL BALANCE - OTROS RECURSOS</t>
  </si>
  <si>
    <t>2231</t>
  </si>
  <si>
    <t>22311</t>
  </si>
  <si>
    <t>223111</t>
  </si>
  <si>
    <t>2231111</t>
  </si>
  <si>
    <t>223111101</t>
  </si>
  <si>
    <t>Otros Proyectos de Inversión - SGP Educación</t>
  </si>
  <si>
    <t>223111102</t>
  </si>
  <si>
    <t>Otros Proyectos de Inversión - Cancelaciones</t>
  </si>
  <si>
    <t>223111103</t>
  </si>
  <si>
    <t>Otros Proyectos de Inversión - MEN PAE</t>
  </si>
  <si>
    <t>223111104</t>
  </si>
  <si>
    <t>Otros Proyectos de Inversión - Convenio N° 1067 Ministerio de Educación.</t>
  </si>
  <si>
    <t>223111105</t>
  </si>
  <si>
    <t>Otros Proyectos de Inversión- Convenio N° 647-14 Municipio de la Cruz.</t>
  </si>
  <si>
    <t>223113</t>
  </si>
  <si>
    <t>2231131</t>
  </si>
  <si>
    <t>223113101</t>
  </si>
  <si>
    <t>Otros Proyectos de Inversión - Iva Telefonía</t>
  </si>
  <si>
    <t>223113102</t>
  </si>
  <si>
    <t>Otros Proyectos de Inversión - Iva Telefonia - Discapacidad.</t>
  </si>
  <si>
    <t>223114</t>
  </si>
  <si>
    <t>2231143</t>
  </si>
  <si>
    <t>223114301</t>
  </si>
  <si>
    <t>223114302</t>
  </si>
  <si>
    <t>Otros Proyectos de Inversión - Iva Telefonía- Discapacidad</t>
  </si>
  <si>
    <t>223115</t>
  </si>
  <si>
    <t>2231151</t>
  </si>
  <si>
    <t>PLANES Y PROYECTOS DE MEJORAMIENTO DE VIVIENDA Y SANEAMIENTO BÁSICO.</t>
  </si>
  <si>
    <t>223115101</t>
  </si>
  <si>
    <t>Otros Proyectos de Inversión- Convenio VISR Sector Lácteo.</t>
  </si>
  <si>
    <t>223117</t>
  </si>
  <si>
    <t>2231171</t>
  </si>
  <si>
    <t>223117101</t>
  </si>
  <si>
    <t>Otros Proyectos de Inversión - SGP PDA</t>
  </si>
  <si>
    <t>223117102</t>
  </si>
  <si>
    <t>Otros Proyectos de Inversión- PDA</t>
  </si>
  <si>
    <t>223117103</t>
  </si>
  <si>
    <t>Otros Proyectos de Inversión - Audiencias Públicas</t>
  </si>
  <si>
    <t>223117104</t>
  </si>
  <si>
    <t>Otros Proyectos de Inversión- Convenio AECID</t>
  </si>
  <si>
    <t>223117105</t>
  </si>
  <si>
    <t>Otros Proyectos de Inversión - Convenio N° 277 Corponariño.</t>
  </si>
  <si>
    <t>22312</t>
  </si>
  <si>
    <t>223122</t>
  </si>
  <si>
    <t>2231221</t>
  </si>
  <si>
    <t>223122101</t>
  </si>
  <si>
    <t>Otros Proyectos de Inversión - Convenio N° 891-15 El Charco.</t>
  </si>
  <si>
    <t>223122102</t>
  </si>
  <si>
    <t>Otros Proyectos de Inversión - Fondo de Calamidad</t>
  </si>
  <si>
    <t>22313</t>
  </si>
  <si>
    <t>223131</t>
  </si>
  <si>
    <t>2231311</t>
  </si>
  <si>
    <t>DESARROLLO DE PROGRAMAS Y PROYECTOS PRODUCTIVOS EN EL MARCO DEL PLAN AGROPECUARIO</t>
  </si>
  <si>
    <t>223131101</t>
  </si>
  <si>
    <t>Otros Proyectos de Inversión - Convenio ECOPETROL N° 5218372</t>
  </si>
  <si>
    <t>223132</t>
  </si>
  <si>
    <t>2231321</t>
  </si>
  <si>
    <t>223132101</t>
  </si>
  <si>
    <t>Otros Proyectos de Inversión - Cofinanciación</t>
  </si>
  <si>
    <t>223132102</t>
  </si>
  <si>
    <t>Otros Proyectos de Inversión - Regalías Antiguo Régimen</t>
  </si>
  <si>
    <t>223132103</t>
  </si>
  <si>
    <t>Otros Proyectos de Inversión - Convenio N° 2741 Dragado</t>
  </si>
  <si>
    <t>223132104</t>
  </si>
  <si>
    <t>Otros Proyectos de Inversión - Convenio N° 2179-13 INVIAS</t>
  </si>
  <si>
    <t>223132105</t>
  </si>
  <si>
    <t>Otros Proyectos de Inversión - Red Primarias INVIAS</t>
  </si>
  <si>
    <t>223132106</t>
  </si>
  <si>
    <t>Otros Proyectos de Inversión - Convenio N° 2732-13 INVIAS</t>
  </si>
  <si>
    <t>223132107</t>
  </si>
  <si>
    <t>Otros Proyectos de Inversión- Pavimentación Vías Norte- Predios</t>
  </si>
  <si>
    <t>223133</t>
  </si>
  <si>
    <t>2231334</t>
  </si>
  <si>
    <t>223133401</t>
  </si>
  <si>
    <t>Otros Proyectos de Inversión- Si se Puede</t>
  </si>
  <si>
    <t>223133402</t>
  </si>
  <si>
    <t>Otros Proyectos de Inversión- FND Si se Puede</t>
  </si>
  <si>
    <t>22314</t>
  </si>
  <si>
    <t>223143</t>
  </si>
  <si>
    <t>2231435</t>
  </si>
  <si>
    <t>223143501</t>
  </si>
  <si>
    <t>22316</t>
  </si>
  <si>
    <t>2231601</t>
  </si>
  <si>
    <t>Otros Proyectos de Inversión- Cofinanciación</t>
  </si>
  <si>
    <t>224</t>
  </si>
  <si>
    <t>INVERSION CON RECURSOS DE COFINANCIACIÓN</t>
  </si>
  <si>
    <t>22401</t>
  </si>
  <si>
    <t>Inversión con Recursos de Cofinanciación</t>
  </si>
  <si>
    <t>22402</t>
  </si>
  <si>
    <t>22403</t>
  </si>
  <si>
    <t>22404</t>
  </si>
  <si>
    <t>22405</t>
  </si>
  <si>
    <t>22406</t>
  </si>
  <si>
    <t>225</t>
  </si>
  <si>
    <t>INVERSION CON RECURSOS DEL CRÉDITO</t>
  </si>
  <si>
    <t>22501</t>
  </si>
  <si>
    <t>Inversión con recursos de Crédito - Vigencias Anteriores</t>
  </si>
  <si>
    <t>226</t>
  </si>
  <si>
    <t>RESERVA PRESUPUESTAL - LEY 819</t>
  </si>
  <si>
    <t>2261</t>
  </si>
  <si>
    <t>INVERSION OTROS RECURSOS - LEY 819</t>
  </si>
  <si>
    <t>22611</t>
  </si>
  <si>
    <t>INVERSION RECURSOS OTRAS FUENTES - LEY 819</t>
  </si>
  <si>
    <t>2261101</t>
  </si>
  <si>
    <t>2261102</t>
  </si>
  <si>
    <t>Fomento, Desarrollo y práctica del Deporte, la Recreación y el Aprovechamiento del tiempo libre.</t>
  </si>
  <si>
    <t>2261103</t>
  </si>
  <si>
    <t>Protección del Patrimonio Cultural.</t>
  </si>
  <si>
    <t>2261104</t>
  </si>
  <si>
    <t>2261105</t>
  </si>
  <si>
    <t>Fondo Territorial de Seguridad.</t>
  </si>
  <si>
    <t>22612</t>
  </si>
  <si>
    <t>RECURSOS DE COFINANCIACIÓN - LEY 819</t>
  </si>
  <si>
    <t>2261201</t>
  </si>
  <si>
    <t>Inversión con Recursos de Coofinanciación.</t>
  </si>
  <si>
    <t>2261202</t>
  </si>
  <si>
    <t>Adicional N° 3 al Convenio Interadministrativo N° 2741 Dragado.</t>
  </si>
  <si>
    <t>2261203</t>
  </si>
  <si>
    <t>Convenio 647-14</t>
  </si>
  <si>
    <t>2261204</t>
  </si>
  <si>
    <t>Convenio Espécifico N° 5218372 Ecopetrol - Dpto. Proyecto Agropecuario Jardines de Sucumbios.</t>
  </si>
  <si>
    <t>2261205</t>
  </si>
  <si>
    <t>Convenio Interadministrativo N°  1067 de 2015 - Ministerio de Educación.</t>
  </si>
  <si>
    <t>2261206</t>
  </si>
  <si>
    <t>Convenio INVIAS N° 2178-13 ( JUNIN BARBACOAS)</t>
  </si>
  <si>
    <t>2261207</t>
  </si>
  <si>
    <t>Convenios INVIAS N° 2179-13</t>
  </si>
  <si>
    <t>2261208</t>
  </si>
  <si>
    <t>Programas Anticontrabando FND.</t>
  </si>
  <si>
    <t>2261209</t>
  </si>
  <si>
    <t>Red Primarias INVIAS.</t>
  </si>
  <si>
    <t>2261210</t>
  </si>
  <si>
    <t>Si Se Puede FND.</t>
  </si>
  <si>
    <t>22613</t>
  </si>
  <si>
    <t>RECURSOS DEL CREDITO - LEY  819.</t>
  </si>
  <si>
    <t>2261301</t>
  </si>
  <si>
    <t>Inversión con Recursos del Crédito.</t>
  </si>
  <si>
    <t>22614</t>
  </si>
  <si>
    <t>RECURSOS SISTEMA GENERAL DE PARTICIPACIONES SGP  - LEY 819.</t>
  </si>
  <si>
    <t>2261401</t>
  </si>
  <si>
    <t>SGP - Educación.</t>
  </si>
  <si>
    <t>227</t>
  </si>
  <si>
    <t>RECURSOS DE VIGENCIAS EXPIRADAS- OTRAS FUENTES</t>
  </si>
  <si>
    <t>22701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</si>
  <si>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</si>
  <si>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</si>
  <si>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</si>
  <si>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</si>
  <si>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</si>
  <si>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</si>
  <si>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</si>
  <si>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</si>
  <si>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</si>
  <si>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</si>
  <si>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</si>
  <si>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</si>
  <si>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</si>
  <si>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</si>
  <si>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</si>
  <si>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</si>
  <si>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</si>
  <si>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</si>
  <si>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</si>
  <si>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</si>
  <si>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</si>
  <si>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</si>
  <si>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</si>
  <si>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</si>
  <si>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</si>
  <si>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</si>
  <si>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Captación</t>
  </si>
  <si>
    <t>2410101010103</t>
  </si>
  <si>
    <t>Acueducto - Almacenamiento</t>
  </si>
  <si>
    <t>2410101010104</t>
  </si>
  <si>
    <t>Acueducto - Tratamiento</t>
  </si>
  <si>
    <t>2410101010105</t>
  </si>
  <si>
    <t>Acueducto - Conducción</t>
  </si>
  <si>
    <t>2410101010107</t>
  </si>
  <si>
    <t>Acueducto - Distribución</t>
  </si>
  <si>
    <t>2410101010110</t>
  </si>
  <si>
    <t>Acueducto - Preinversiones, Estudios</t>
  </si>
  <si>
    <t>2410101010112</t>
  </si>
  <si>
    <t>Acueducto - Formulación, Implementación, y Acciones de Fortalecimiento para la Administración y Operación de los Servicios</t>
  </si>
  <si>
    <t>2410101010113</t>
  </si>
  <si>
    <t>Acueducto - Subsidios</t>
  </si>
  <si>
    <t>24101010102</t>
  </si>
  <si>
    <t>SERVICIO ALCANTARILLADO</t>
  </si>
  <si>
    <t>2410101010201</t>
  </si>
  <si>
    <t>Alcantarillado - Recolección</t>
  </si>
  <si>
    <t>2410101010202</t>
  </si>
  <si>
    <t>Alcantarillado - Transporte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</si>
  <si>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</si>
  <si>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</si>
  <si>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</si>
  <si>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</si>
  <si>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</si>
  <si>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</si>
  <si>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</si>
  <si>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Preinversión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</si>
  <si>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</si>
  <si>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</si>
  <si>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</si>
  <si>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</si>
  <si>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</si>
  <si>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</si>
  <si>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</si>
  <si>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Inversión</t>
  </si>
  <si>
    <t>241010102</t>
  </si>
  <si>
    <t>24101010201</t>
  </si>
  <si>
    <t>Recursos del Balance</t>
  </si>
  <si>
    <t>241010103</t>
  </si>
  <si>
    <t>INVERSIÓN AGUA POTABLE Y SANEAMIENTO BÁSICO MUNICIPIOS DESCERTIFICADOS - RESERVA LEY 819.</t>
  </si>
  <si>
    <t>24101010301</t>
  </si>
  <si>
    <t>Reserva Presupuestal - Ley 819.</t>
  </si>
  <si>
    <t>24102</t>
  </si>
  <si>
    <t>MUNICIPIO DE CHACHAGÜÍ</t>
  </si>
  <si>
    <t>2410201</t>
  </si>
  <si>
    <t>241020101</t>
  </si>
  <si>
    <t>24102010101</t>
  </si>
  <si>
    <t>2410201010103</t>
  </si>
  <si>
    <t>2410201010104</t>
  </si>
  <si>
    <t>2410201010105</t>
  </si>
  <si>
    <t>2410201010106</t>
  </si>
  <si>
    <t>Acueducto - Macromedición</t>
  </si>
  <si>
    <t>2410201010110</t>
  </si>
  <si>
    <t>2410201010112</t>
  </si>
  <si>
    <t>2410201010113</t>
  </si>
  <si>
    <t>24102010102</t>
  </si>
  <si>
    <t>2410201010201</t>
  </si>
  <si>
    <t>2410201010202</t>
  </si>
  <si>
    <t>2410201010205</t>
  </si>
  <si>
    <t>2410201010208</t>
  </si>
  <si>
    <t>24102010103</t>
  </si>
  <si>
    <t>2410201010301</t>
  </si>
  <si>
    <t>Aseo - Proyecto de Tratamiento y Aprovechamiento de Residuos Sólidos</t>
  </si>
  <si>
    <t>2410201010304</t>
  </si>
  <si>
    <t>2410201010307</t>
  </si>
  <si>
    <t>241020102</t>
  </si>
  <si>
    <t>24102010201</t>
  </si>
  <si>
    <t>Recursos del Balance.</t>
  </si>
  <si>
    <t>241020103</t>
  </si>
  <si>
    <t>24102010301</t>
  </si>
  <si>
    <t>Reserva Presupuestal Ley 819.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</si>
  <si>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</si>
  <si>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</si>
  <si>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</si>
  <si>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</si>
  <si>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</si>
  <si>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</si>
  <si>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</si>
  <si>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</si>
  <si>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</si>
  <si>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</si>
  <si>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</si>
  <si>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</si>
  <si>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</si>
  <si>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</si>
  <si>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</si>
  <si>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</si>
  <si>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</si>
  <si>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DEPENDENCIA</t>
  </si>
  <si>
    <t>General</t>
  </si>
  <si>
    <t>Gobierno</t>
  </si>
  <si>
    <t>Recursos Propios</t>
  </si>
  <si>
    <t>Otros Recursos</t>
  </si>
  <si>
    <t>Salud</t>
  </si>
  <si>
    <t>Educación</t>
  </si>
  <si>
    <t>Inclusión Social</t>
  </si>
  <si>
    <t>Victimas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</si>
  <si>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</si>
  <si>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</si>
  <si>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</si>
  <si>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</si>
  <si>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</si>
  <si>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</si>
  <si>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</si>
  <si>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</si>
  <si>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</si>
  <si>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</si>
  <si>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Prensa</t>
  </si>
  <si>
    <t>Cooperación Internacional</t>
  </si>
  <si>
    <t>Coofinanciación</t>
  </si>
  <si>
    <t>SUBTOTAL</t>
  </si>
  <si>
    <t>Deuda</t>
  </si>
  <si>
    <t>Reserva</t>
  </si>
  <si>
    <t>Vigencias Expiradas</t>
  </si>
  <si>
    <t>TOTAL</t>
  </si>
  <si>
    <t>GENERAL RECURSOS PROPIOS - VIGENCIA</t>
  </si>
  <si>
    <t>RESUMEN RECURSOS POR FUENTE - GENERAL</t>
  </si>
  <si>
    <t>Recursos Propios de la Vigencia</t>
  </si>
  <si>
    <t>TOTAL GENERAL</t>
  </si>
  <si>
    <t>MAQUILA RECURSOS PROPIOS - VIGENCIA</t>
  </si>
  <si>
    <t>% de Ejecución</t>
  </si>
  <si>
    <t>RESUMEN RECURSOS POR FUENTE - MAQUILA</t>
  </si>
  <si>
    <t>EDUCACIÓN RECURSOS PROPIOS - VIGENCIA</t>
  </si>
  <si>
    <t>EDUCACIÓN RECURSOS PROPIOS - BALANCE</t>
  </si>
  <si>
    <t>RESUMEN RECURSOS POR FUENTE - DEPORTES</t>
  </si>
  <si>
    <t>Recursos Propios del Balance</t>
  </si>
  <si>
    <t>Otros Recursos del Balance</t>
  </si>
  <si>
    <t>TOTAL DEPORTES</t>
  </si>
  <si>
    <t>RESUMEN RECURSOS POR FUENTE - EDUCACIÓN</t>
  </si>
  <si>
    <t>TOTAL EDUCACIÓN</t>
  </si>
  <si>
    <t>SALUD RECURSOS PROPIOS - VIGENCIA</t>
  </si>
  <si>
    <t>SALUD RECURSOS PROPIOS - BALANCE</t>
  </si>
  <si>
    <t>SALUD OTROS RECURSOS - IDSN</t>
  </si>
  <si>
    <t>EDUCACIÓN OTROS RECURSOS - VIGENCIA SGP</t>
  </si>
  <si>
    <t>EDUCACIÓN OTROS RECURSOS - BALANCE SGP, COFINANCIACIÓN</t>
  </si>
  <si>
    <t>RESUMEN RECURSOS POR FUENTE - SALUD</t>
  </si>
  <si>
    <t>TOTAL SALUD</t>
  </si>
  <si>
    <t>DEPORTES RECURSOS PROPIOS - VIGENCIA</t>
  </si>
  <si>
    <t>DEPORTES RECURSOS PROPIOS - BALANCE</t>
  </si>
  <si>
    <t>DEPORTES OTROS RECURSOS - VIGENCIA IVA TELEFONÍA</t>
  </si>
  <si>
    <t>DEPORTES OTROS RECURSOS - BALANCE IVA TELEFONÍA</t>
  </si>
  <si>
    <t>CULTURA RECURSOS PROPIOS - VIGENCIA</t>
  </si>
  <si>
    <t>CULTURA RECURSOS PROPIOS - BALANCE</t>
  </si>
  <si>
    <t>CULTURA OTROS RECURSOS - VIGENCIA IVA TELEFONÍA</t>
  </si>
  <si>
    <t>CULTURA OTROS RECURSOS - BALANCE IVA TELEFONÍA</t>
  </si>
  <si>
    <t>RESUMEN RECURSOS POR FUENTE - CULTURA</t>
  </si>
  <si>
    <t>INFRAESTRUCTURA RECURSOS PROPIOS - VIGENCIA</t>
  </si>
  <si>
    <t>INFRAESTRUCTURA RECURSOS PROPIOS - BALANCE</t>
  </si>
  <si>
    <t>INFRAESTRUCTURA OTROS RECURSOS - BALANCE COFINANCIACIÓN</t>
  </si>
  <si>
    <t>INFRAESTRUCTURA OTROS RECURSOS -  CRÉDITO</t>
  </si>
  <si>
    <t>RESUMEN RECURSOS POR FUENTE - INFRAESTRUCTURA</t>
  </si>
  <si>
    <t>TOTAL INFRAESTRUCTURA</t>
  </si>
  <si>
    <t>INCLUSIÓN SOCIAL RECURSOS PROPIOS - VIGENCIA</t>
  </si>
  <si>
    <t>RESUMEN RECURSOS POR FUENTE - INCLUSIÓN SOCIAL</t>
  </si>
  <si>
    <t>TOTAL INCLUSIÓN SOCIAL</t>
  </si>
  <si>
    <t>PLANEACIÓN RECURSOS PROPIOS - VIGENCIA</t>
  </si>
  <si>
    <t>MEDIO AMBIENTE RECURSOS PROPIOS - VIGENCIA</t>
  </si>
  <si>
    <t>GESTIÓN DEL RIESGO RECURSOS PROPIOS - VIGENCIA</t>
  </si>
  <si>
    <t>AGRICULTURA RECURSOS PROPIOS - VIGENCIA</t>
  </si>
  <si>
    <t>TURISMO RECURSOS PROPIOS - VIGENCIA</t>
  </si>
  <si>
    <t>COOPERACIÓN INTERNACIONAL RECURSOS PROPIOS - VIGENCIA</t>
  </si>
  <si>
    <t>DESARROLLO COMUNITARIO RECURSOS PROPIOS - VIGENCIA</t>
  </si>
  <si>
    <t>HACIENDA RECURSOS PROPIOS - VIGENCIA</t>
  </si>
  <si>
    <t>PRENSA RECURSOS PROPIOS - VIGENCIA</t>
  </si>
  <si>
    <t>GOBIERNO RECURSOS PROPIOS - VIGENCIA</t>
  </si>
  <si>
    <t>TRÁNSITO RECURSOS PROPIOS - VIGENCIA</t>
  </si>
  <si>
    <t>VÍCTIMAS RECURSOS PROPIOS - VIGENCIA</t>
  </si>
  <si>
    <t>MONOPOLIO RECURSOS PROPIOS - VIGENCIA</t>
  </si>
  <si>
    <t>MEDIO AMBIENTE RECURSOS PROPIOS - BALANCE</t>
  </si>
  <si>
    <t>GESTIÓN DEL RIESGO RECURSOS PROPIOS - BALANCE</t>
  </si>
  <si>
    <t>TURISMO RECURSOS PROPIOS - BALANCE</t>
  </si>
  <si>
    <t>GENERAL RECURSOS PROPIOS - BALANCE</t>
  </si>
  <si>
    <t>DESPACHO RECURSOS PROPIOS - VIGENCIA</t>
  </si>
  <si>
    <t>DESPACHO RECURSOS PROPIOS - BALANCE</t>
  </si>
  <si>
    <t>PRENSA RECURSOS PROPIOS - BALANCE</t>
  </si>
  <si>
    <t>PLANEACIÓN RECURSOS PROPIOS - BALANCE</t>
  </si>
  <si>
    <t>TRÁNSITO RECURSOS PROPIOS - BALANCE</t>
  </si>
  <si>
    <t>GOBIERNO RECURSOS PROPIOS - BALANCE</t>
  </si>
  <si>
    <t>GOBIERNO OTROS RECURSOS - VIGENCIA, FONDO DE SEGURIDAD</t>
  </si>
  <si>
    <t>GESTIÓN DEL RIESGO OTROS RECURSOS - BALANCE COFINANCIACIÓN</t>
  </si>
  <si>
    <t>AGRICULTURA OTROS RECURSOS - BALANCE COFINANCIACIÓN</t>
  </si>
  <si>
    <t>GOBIERNO OTROS RECURSOS - BALANCE, FONDO DE SEGURIDAD</t>
  </si>
  <si>
    <t>HACIENDA OTROS RECURSOS - BALANCE, COFINANCIACIÓN</t>
  </si>
  <si>
    <t>RECURSOS DE COFINANCIACIÓN</t>
  </si>
  <si>
    <t>TOTAL MAQUILA</t>
  </si>
  <si>
    <t>TOTAL CULTURA</t>
  </si>
  <si>
    <t>RESUMEN RECURSOS POR FUENTE - PLANEACIÓN</t>
  </si>
  <si>
    <t>TOTAL PLANEACIÓN</t>
  </si>
  <si>
    <t>RESUMEN RECURSOS POR FUENTE - MEDIO AMBIENTE</t>
  </si>
  <si>
    <t>TOTAL MEDIO AMBIENTE</t>
  </si>
  <si>
    <t>RESUMEN RECURSOS POR FUENTE - GESTIÓN DEL RIESGO</t>
  </si>
  <si>
    <t>TOTAL GESTIÓN DEL RIESGO</t>
  </si>
  <si>
    <t>RESUMEN RECURSOS POR FUENTE - AGRICULTURA</t>
  </si>
  <si>
    <t>TOTAL AGRICULTURA</t>
  </si>
  <si>
    <t>RESUMEN RECURSOS POR FUENTE - COFINANCIACIÓN</t>
  </si>
  <si>
    <t>TOTAL COFINANCIACIÓN</t>
  </si>
  <si>
    <t>RESUMEN RECURSOS POR FUENTE - DESPACHO</t>
  </si>
  <si>
    <t>TOTAL DESPACHO</t>
  </si>
  <si>
    <t>RESUMEN RECURSOS POR FUENTE - MONOPOLIO</t>
  </si>
  <si>
    <t>TOTAL MONOPOLIO</t>
  </si>
  <si>
    <t>TOTAL VÍCTIMAS</t>
  </si>
  <si>
    <t>RESUMEN RECURSOS POR FUENTE - VÍCTIMAS</t>
  </si>
  <si>
    <t>TOTAL TRÁNSITO</t>
  </si>
  <si>
    <t>RESUMEN RECURSOS POR FUENTE - TRÁNSITO</t>
  </si>
  <si>
    <t>RESUMEN RECURSOS POR FUENTE - GOBIERNO</t>
  </si>
  <si>
    <t>TOTAL GOBIERNO</t>
  </si>
  <si>
    <t>RESUMEN RECURSOS POR FUENTE - HACIENDA</t>
  </si>
  <si>
    <t>TOTAL HACIENDA</t>
  </si>
  <si>
    <t>HACIENDA RECURSOS PROPIOS - BALANCE</t>
  </si>
  <si>
    <t>RESUMEN RECURSOS POR FUENTE - PRENSA</t>
  </si>
  <si>
    <t>TOTAL PRENSA</t>
  </si>
  <si>
    <t>RESUMEN RECURSOS POR FUENTE - COOPERACIÓN INTERNACIONAL</t>
  </si>
  <si>
    <t>TOTAL COOPERACIÓN INTERNACIONAL</t>
  </si>
  <si>
    <t>RESUMEN RECURSOS POR FUENTE - DESARROLLO COMUNITARIO</t>
  </si>
  <si>
    <t>TOTAL DESARROLLO COMUNITARIO</t>
  </si>
  <si>
    <t>TOTAL TURISMO</t>
  </si>
  <si>
    <t>RESUMEN RECURSOS POR FUENTE - TURISMO</t>
  </si>
  <si>
    <t>Maquila</t>
  </si>
  <si>
    <t>Junín Barbacoas</t>
  </si>
  <si>
    <t>RESUMEN RECURSOS POR FUENTE - JUNÍN BARBACOAS</t>
  </si>
  <si>
    <t>TOTAL JUNÍN BARBACOAS</t>
  </si>
  <si>
    <t>JUNÍN BARBACOAS</t>
  </si>
  <si>
    <t>Medio Ambiente</t>
  </si>
  <si>
    <t>Tránsito</t>
  </si>
  <si>
    <t>Despacho</t>
  </si>
  <si>
    <t>Implementacion y seguimiento del plan de Aseguramiento y desarrollo institucional en aseguramiento en la prestacion de servicios de Agua Potable y saneamiento basico en el departamento de Nariño - Operatividad del Gestor</t>
  </si>
  <si>
    <t>Fortalecimiento de la Secretaría de agricultura como estrategia para incrementar la competitividad y el desarrollo del sector agropecuario en el Departamento de Nariño</t>
  </si>
  <si>
    <t>Otros Proyectos de Inversión - TIC</t>
  </si>
  <si>
    <t>Funcionamiento - Ley 819</t>
  </si>
  <si>
    <t>Operación comercial - Ley 819.</t>
  </si>
  <si>
    <t>Recursos de vigencias expiradas - funcionamiento.</t>
  </si>
  <si>
    <t>Recursos de vigencias expiradas - operación comercial</t>
  </si>
  <si>
    <t>Recursos de vigencias expiradas - inversion.</t>
  </si>
  <si>
    <t>Fortalecimiento y masificación de acciones deportivas, recreativas, de actividad física con el apoyo de Coldeportes en todo el departamento de Nariño - Iva Telefonía Discapacidad</t>
  </si>
  <si>
    <t>INVERSIÓN CON RECURSOS DEL BALANCE - OTRAS FUENTES</t>
  </si>
  <si>
    <t>Programa de alimentación escolar PAE-MEN</t>
  </si>
  <si>
    <t>Convenio N° 2178 Invias (Junín Barbacoas)</t>
  </si>
  <si>
    <t>Convenio N° 3107-13 red primaria - invias.</t>
  </si>
  <si>
    <t>Convenio N° 2732-12 vía al norte.</t>
  </si>
  <si>
    <t>Convenio N° 2015-0205 consolidación territorial.</t>
  </si>
  <si>
    <t>Vigencias expiradas- inversión otras fuentes</t>
  </si>
  <si>
    <t>Reserva presupuestal - Ley 819.</t>
  </si>
  <si>
    <t>INVERSIÓN AGUA POTABLE Y SANEAMIENTO BÁSCIO MUNICIPIOS DESCERTIFICADOS - RECURSOS DEL BALANCE.</t>
  </si>
  <si>
    <t>24103</t>
  </si>
  <si>
    <t>MUNICIPIO DE IMUES</t>
  </si>
  <si>
    <t>2410301</t>
  </si>
  <si>
    <t>241030101</t>
  </si>
  <si>
    <t>INVERSIÓN AGUA POTABLE Y SANEAMIENTO BÁSICO MUNICIPIOS DESCERTIFICADOS- VIGENCIA</t>
  </si>
  <si>
    <t>24103010101</t>
  </si>
  <si>
    <t>2410301010105</t>
  </si>
  <si>
    <t>Acueducto- Conducción</t>
  </si>
  <si>
    <t>2410301010112</t>
  </si>
  <si>
    <t>Acueducto- Formulación, Implementación y Acciones de Fortalecimiento para la Administración y Operación de los Servicios</t>
  </si>
  <si>
    <t>2410301010113</t>
  </si>
  <si>
    <t>Acueducto- Subsidios</t>
  </si>
  <si>
    <t>24103010102</t>
  </si>
  <si>
    <t>2410301010208</t>
  </si>
  <si>
    <t>Alcantarillado- Subsidios</t>
  </si>
  <si>
    <t>24103010103</t>
  </si>
  <si>
    <t>2410301010307</t>
  </si>
  <si>
    <t>Aseo- Subsidios</t>
  </si>
  <si>
    <t>24103010104</t>
  </si>
  <si>
    <t>2410301010401</t>
  </si>
  <si>
    <t>241030102</t>
  </si>
  <si>
    <t>SERVICIO DE LA DEUDA</t>
  </si>
  <si>
    <t>24103010201</t>
  </si>
  <si>
    <t>SERVICIO DE LA DEUDA- AGUA POTABLE Y SANEAMIENTO BASICO MUNICIPIOS DESCERTIFICADOS</t>
  </si>
  <si>
    <t>2410301020101</t>
  </si>
  <si>
    <t>Amortización</t>
  </si>
  <si>
    <t>2410301020102</t>
  </si>
  <si>
    <t>Intereses</t>
  </si>
  <si>
    <t>241030103</t>
  </si>
  <si>
    <t>INVERSIÓN AGUA POTABLE Y SANEAMIENTO BÁSICO MUNICIPIOS DESCERTIFICADOS- RECURSOS DEL BALANCE- TRANSFERENCIAS MUNICIPIO</t>
  </si>
  <si>
    <t>24103010301</t>
  </si>
  <si>
    <t>Inversión de Agua Potable y Saneamiento Básico- Recursos del Balance- Tranferencias Municipio</t>
  </si>
  <si>
    <t>24104</t>
  </si>
  <si>
    <t>MUNICIPIO DE RICAURTE</t>
  </si>
  <si>
    <t>2410401</t>
  </si>
  <si>
    <t>241040101</t>
  </si>
  <si>
    <t>24104010101</t>
  </si>
  <si>
    <t>SERVICIO DE ACUEDUCTO</t>
  </si>
  <si>
    <t>2410401010101</t>
  </si>
  <si>
    <t>Acueducto - Captación.</t>
  </si>
  <si>
    <t>2410401010102</t>
  </si>
  <si>
    <t>Acueducto - Aducción.</t>
  </si>
  <si>
    <t>2410401010103</t>
  </si>
  <si>
    <t>2410401010104</t>
  </si>
  <si>
    <t>2410401010105</t>
  </si>
  <si>
    <t>2410401010107</t>
  </si>
  <si>
    <t>2410401010110</t>
  </si>
  <si>
    <t>2410401010111</t>
  </si>
  <si>
    <t>Acueducto - Formulacion, implementación, y acciones de  Fortamecimiento para la Administración y operacipon de los Servicios.</t>
  </si>
  <si>
    <t>2410401010112</t>
  </si>
  <si>
    <t>Acueducto - Formulacion, Implementación, y Acciones de Fortalecimiento para la Administracion y Operación de los Srvicios.</t>
  </si>
  <si>
    <t>2410401010113</t>
  </si>
  <si>
    <t>24104010102</t>
  </si>
  <si>
    <t>SERVICIO DE ALCANTARILLADO</t>
  </si>
  <si>
    <t>2410401010201</t>
  </si>
  <si>
    <t>Alcantarillado- Recolección</t>
  </si>
  <si>
    <t>2410401010202</t>
  </si>
  <si>
    <t>Alcantarillado-  Transporte</t>
  </si>
  <si>
    <t>2410401010203</t>
  </si>
  <si>
    <t>Alcantarillado-  Tratamiento</t>
  </si>
  <si>
    <t>2410401010204</t>
  </si>
  <si>
    <t>Alcantarillado- Descarga</t>
  </si>
  <si>
    <t>2410401010205</t>
  </si>
  <si>
    <t>Alcantarillado-  Preinversiones, Estudios</t>
  </si>
  <si>
    <t>2410401010206</t>
  </si>
  <si>
    <t>Alcantarillado-  Interventoria</t>
  </si>
  <si>
    <t>2410401010207</t>
  </si>
  <si>
    <t>Alcantarillado-  Fortalecimiento Institucional</t>
  </si>
  <si>
    <t>2410401010208</t>
  </si>
  <si>
    <t>Alcantarillado-  Subsidios</t>
  </si>
  <si>
    <t>24104010103</t>
  </si>
  <si>
    <t>2410401010301</t>
  </si>
  <si>
    <t>Aseo - Proyecto de tratamiento y Aprovechamiento de residuos sólidos</t>
  </si>
  <si>
    <t>2410401010302</t>
  </si>
  <si>
    <t>Aseo- Maquinaria y Equipos.</t>
  </si>
  <si>
    <t>2410401010303</t>
  </si>
  <si>
    <t>Aseo- Disposición Final</t>
  </si>
  <si>
    <t>2410401010306</t>
  </si>
  <si>
    <t>Aseo- Fortalecimiento Institucional</t>
  </si>
  <si>
    <t>2410401010307</t>
  </si>
  <si>
    <t>24104010104</t>
  </si>
  <si>
    <t>2410401010401</t>
  </si>
  <si>
    <t>Transferencia PDA Inversión.</t>
  </si>
  <si>
    <t>241040102</t>
  </si>
  <si>
    <t>24104010201</t>
  </si>
  <si>
    <t>SERVICIO  DE LA DEUDA - AGUA POTABLE Y SANEAMIENTO BASICO - MPIOS DESCERTIFICADOS</t>
  </si>
  <si>
    <t>2410401020101</t>
  </si>
  <si>
    <t>2410401020102</t>
  </si>
  <si>
    <t>241040103</t>
  </si>
  <si>
    <t>INVERSION AGUAPOTABLE Y SANEAMIENTO BASICO MPIOS DESCERTIFICADOS - RECURSOS DE BALANCE TRANSFERENCIAS MUNICIPIO</t>
  </si>
  <si>
    <t>24104010301</t>
  </si>
  <si>
    <t>Inversión de Agua Potable y Saneamiento Básico - Recursos de Balance- transferencias Mpio.</t>
  </si>
  <si>
    <t>24104010302</t>
  </si>
  <si>
    <t>Inversión de Agua Potable y Saneamiento Básico - Reservas- Transferencias Mpio.</t>
  </si>
  <si>
    <t>24105</t>
  </si>
  <si>
    <t>MUNICIPIO DE COLÓN- GÉNOVA</t>
  </si>
  <si>
    <t>2410501</t>
  </si>
  <si>
    <t>241050101</t>
  </si>
  <si>
    <t>INVERSIÓN AGUA POTABLE Y SANEAMIENTO BASICO MUNICIPIOS DESCERTIFICADOS - VIGENCIA</t>
  </si>
  <si>
    <t>24105010101</t>
  </si>
  <si>
    <t>2410501010103</t>
  </si>
  <si>
    <t>Acueducto- Almacenamiento</t>
  </si>
  <si>
    <t>2410501010105</t>
  </si>
  <si>
    <t>2410501010107</t>
  </si>
  <si>
    <t>Acueducto- Distribución</t>
  </si>
  <si>
    <t>2410501010110</t>
  </si>
  <si>
    <t>Acueducto- Preinversiones, Estudios</t>
  </si>
  <si>
    <t>2410501010112</t>
  </si>
  <si>
    <t>2410501010113</t>
  </si>
  <si>
    <t>24105010102</t>
  </si>
  <si>
    <t>2410501010202</t>
  </si>
  <si>
    <t>Alcantarillado- Transporte</t>
  </si>
  <si>
    <t>2410501010203</t>
  </si>
  <si>
    <t>Alcantarillado- Tratamiento</t>
  </si>
  <si>
    <t>2410501010205</t>
  </si>
  <si>
    <t>Alcantarillado- Preinversiones, Estudios</t>
  </si>
  <si>
    <t>2410501010208</t>
  </si>
  <si>
    <t>24105010103</t>
  </si>
  <si>
    <t>2410501010301</t>
  </si>
  <si>
    <t>Aseo- Proyecto de Tratamiento y Aprovechamiento de Residuos Sólidos</t>
  </si>
  <si>
    <t>2410501010303</t>
  </si>
  <si>
    <t>2410501010307</t>
  </si>
  <si>
    <t>24105010104</t>
  </si>
  <si>
    <t>2410501010401</t>
  </si>
  <si>
    <t>241050102</t>
  </si>
  <si>
    <t>INVERSIÓN AGUA POTABLE Y SANEAMIENTO BÁSICO MUNICIPIOS DESCERTIFICADOS- RECURSOS DEL BALANCE- TRANSFERENCIAS</t>
  </si>
  <si>
    <t>24105010201</t>
  </si>
  <si>
    <t>Inversión de Agua Potable y Saneamiento Básico- Recursos del Balance- Transferencias Municipio</t>
  </si>
  <si>
    <t>24105010202</t>
  </si>
  <si>
    <t>Inversión de Agua Potable y Saneamiento Básico- Reservas- Transferencias Municipio</t>
  </si>
  <si>
    <t>24105010203</t>
  </si>
  <si>
    <t>Inversión de Agua Potable y Saneamiento Básico- Cuentas por Pagar- Transferencias Municipio</t>
  </si>
  <si>
    <t>24106</t>
  </si>
  <si>
    <t>MUNICIPIO DE EL PEÑOL</t>
  </si>
  <si>
    <t>2410601</t>
  </si>
  <si>
    <t>241060101</t>
  </si>
  <si>
    <t>INVERSIÓN AGUA POTABLE Y SANEAMIENTO BASICO MUNICIPIOS DESCERTIFICADOS- VIGENCIA</t>
  </si>
  <si>
    <t>24106010101</t>
  </si>
  <si>
    <t>2410601010103</t>
  </si>
  <si>
    <t>2410601010112</t>
  </si>
  <si>
    <t>2410601010113</t>
  </si>
  <si>
    <t>24106010102</t>
  </si>
  <si>
    <t>2410601010201</t>
  </si>
  <si>
    <t>2410601010207</t>
  </si>
  <si>
    <t>Alcantarillado- Fortalecimiento Institucional</t>
  </si>
  <si>
    <t>2410601010208</t>
  </si>
  <si>
    <t>24106010103</t>
  </si>
  <si>
    <t>2410601010301</t>
  </si>
  <si>
    <t>2410601010307</t>
  </si>
  <si>
    <t>24106010104</t>
  </si>
  <si>
    <t>TRANFERENCIA PDA INVERSIÓN</t>
  </si>
  <si>
    <t>2410601010401</t>
  </si>
  <si>
    <t>241060102</t>
  </si>
  <si>
    <t>INVERSION AGUA POTABLE Y SANEAMIENTO BÁSICO MUNICIPIOS DESCERTIFICADOS- RECURSOS DEL BALANCE- TRANSFERENCIAS MUNICIPIO</t>
  </si>
  <si>
    <t>24106010201</t>
  </si>
  <si>
    <t>24107</t>
  </si>
  <si>
    <t>MUNICIPIO DEL CHARCO</t>
  </si>
  <si>
    <t>2410701</t>
  </si>
  <si>
    <t>241070101</t>
  </si>
  <si>
    <t>24107010101</t>
  </si>
  <si>
    <t>2410701010101</t>
  </si>
  <si>
    <t>Acueducto - Capacitación</t>
  </si>
  <si>
    <t>2410701010103</t>
  </si>
  <si>
    <t>2410701010104</t>
  </si>
  <si>
    <t>2410701010105</t>
  </si>
  <si>
    <t>2410701010110</t>
  </si>
  <si>
    <t>2410701010112</t>
  </si>
  <si>
    <t>Acueducto - Formulación, Implementación y Acciones de Fortalecimiento para la Administración y Operación de los Servicios</t>
  </si>
  <si>
    <t>2410701010113</t>
  </si>
  <si>
    <t>24107010102</t>
  </si>
  <si>
    <t>2410701010204</t>
  </si>
  <si>
    <t>Alcantarillado - Descarga</t>
  </si>
  <si>
    <t>2410701010208</t>
  </si>
  <si>
    <t>24107010103</t>
  </si>
  <si>
    <t>2410701010302</t>
  </si>
  <si>
    <t>Aseo- Maquinaria y Equipos</t>
  </si>
  <si>
    <t>2410701010303</t>
  </si>
  <si>
    <t>2410701010307</t>
  </si>
  <si>
    <t>241070102</t>
  </si>
  <si>
    <t>INVERSIÓN AGUA POTABLE Y SANEAMIENTO BÁSICO MUNICIPIOS DESCERTIFICADOS - RECURSOS DEL BALANCE - TRANSFERENCIAS</t>
  </si>
  <si>
    <t>24107010201</t>
  </si>
  <si>
    <t>Inversión de Agua Potable y Saneamiento Básico - Recursos del Balance - Transferencias Municipio</t>
  </si>
  <si>
    <t>24107010202</t>
  </si>
  <si>
    <t>Inversión de Agua Potable y Saneamiento Básico - Cuentas por Pagar- Transferencias Municipio</t>
  </si>
  <si>
    <t>22407</t>
  </si>
  <si>
    <t>CONVENIO 244-16 COLDEPORTES</t>
  </si>
  <si>
    <t>22408</t>
  </si>
  <si>
    <t>CONVENIO N° 1270-16 COLDEPORTES</t>
  </si>
  <si>
    <t>22409</t>
  </si>
  <si>
    <t>CONVENIO INTERADMINISTRATIVO COLDEPORTES</t>
  </si>
  <si>
    <t>22410</t>
  </si>
  <si>
    <t>PROGRAMA DE ALIMENTACION ESCOLAR PAE - MEN - DNP DEPARTAMENTO DE NARIÑO</t>
  </si>
  <si>
    <t>22411</t>
  </si>
  <si>
    <t>PROGRAMA DE ALIMENTACION ESCOLAR PAE - MEN - DNP MUNICIPIO DE PASTO.</t>
  </si>
  <si>
    <t>22412</t>
  </si>
  <si>
    <t>PROGRAMA DE ALIMENTACION ESCOLAR PAE - MEN - DNP MUNICIPIO DE IPIALES</t>
  </si>
  <si>
    <t>22413</t>
  </si>
  <si>
    <t>PROGRAMA DE ALIMENTACION ESCOLAR PAE - MEN - DNP MUNICIPIO DE TUMACO.</t>
  </si>
  <si>
    <t>TIC</t>
  </si>
  <si>
    <t>TIC RECURSOS PROPIOS - VIGENCIA</t>
  </si>
  <si>
    <t>TIC RECURSOS PROPIOS - BALANCE</t>
  </si>
  <si>
    <t>24102010104</t>
  </si>
  <si>
    <t>2410201010401</t>
  </si>
  <si>
    <t>22414</t>
  </si>
  <si>
    <t>FND CONVENIO 021 DE 2012 ADICIÓN 02.</t>
  </si>
  <si>
    <t>22111</t>
  </si>
  <si>
    <t>221113</t>
  </si>
  <si>
    <t>22111301</t>
  </si>
  <si>
    <t>Pasivo Pensional Territorial Sector Educación FONPET SSF.</t>
  </si>
  <si>
    <t>EDUCACIÓN OTROS RECURSOS - FONPET SSF</t>
  </si>
  <si>
    <t>INNOVACIÓN SOCIAL RECURSOS PROPIOS - BALANCE</t>
  </si>
  <si>
    <t>RESUMEN RECURSOS POR FUENTE - INNOVACIÓN SOCIAL</t>
  </si>
  <si>
    <t>GANA RECURSOS PROPIOS - BALANCE</t>
  </si>
  <si>
    <t>RESUMEN RECURSOS POR FUENTE - GANA</t>
  </si>
  <si>
    <t>Innovación Social</t>
  </si>
  <si>
    <t>GANA</t>
  </si>
  <si>
    <t>24108</t>
  </si>
  <si>
    <t>MUNICIPIO DE POLICARPA</t>
  </si>
  <si>
    <t>2410801</t>
  </si>
  <si>
    <t>241080101</t>
  </si>
  <si>
    <t>INVERSION AGUA POTABLE Y SANEAMIENTO BASICO MUNICIPIOS DESCERTIFICADOS- VIGENCIA</t>
  </si>
  <si>
    <t>24108010101</t>
  </si>
  <si>
    <t>2410801010105</t>
  </si>
  <si>
    <t>Acueducto - Conducción.</t>
  </si>
  <si>
    <t>2410801010113</t>
  </si>
  <si>
    <t>Acueductos- Subsidios</t>
  </si>
  <si>
    <t>24108010102</t>
  </si>
  <si>
    <t>SERVICIOS ALCANTARILLADO</t>
  </si>
  <si>
    <t>2410801010201</t>
  </si>
  <si>
    <t>Alcantarillado - Recolección.</t>
  </si>
  <si>
    <t>2410801010202</t>
  </si>
  <si>
    <t>2410801010208</t>
  </si>
  <si>
    <t>24108010103</t>
  </si>
  <si>
    <t>2410801010306</t>
  </si>
  <si>
    <t>2410801010307</t>
  </si>
  <si>
    <t>Aseo -  Subsidios</t>
  </si>
  <si>
    <t>24108010104</t>
  </si>
  <si>
    <t>2410801010401</t>
  </si>
  <si>
    <t>241080103</t>
  </si>
  <si>
    <t>INVERSION AGUA POTABLE Y SANEAMIENTO BASICO MUNICIPIOS DESCERTIFICADOS- TRANSFERENCIAS MUNICIPIO</t>
  </si>
  <si>
    <t>24108010301</t>
  </si>
  <si>
    <t>SERVICIO  ACUEDUCTO</t>
  </si>
  <si>
    <t>2410801030105</t>
  </si>
  <si>
    <t>2410801030113</t>
  </si>
  <si>
    <t>24108010302</t>
  </si>
  <si>
    <t>2410801030202</t>
  </si>
  <si>
    <t>2410801030208</t>
  </si>
  <si>
    <t>24108010303</t>
  </si>
  <si>
    <t>2410801030307</t>
  </si>
  <si>
    <t>21416402</t>
  </si>
  <si>
    <t>Habitante de calle</t>
  </si>
  <si>
    <t>22415</t>
  </si>
  <si>
    <t>CONVENIO INTERADMINISTRATIVO N° 023 - 16 FND (GOBIERNO)</t>
  </si>
  <si>
    <t>22416</t>
  </si>
  <si>
    <t>CONVENIO INTERADMINISTRATIVO N° 20160984 - MINISTERIO DE AGRICULTURA.</t>
  </si>
  <si>
    <t>22417</t>
  </si>
  <si>
    <t>CONVENIO INTERADMINISTRATIVO N° 20160682 - MINISTERIO DE AGRICULTURA.</t>
  </si>
  <si>
    <t>% de Part.</t>
  </si>
  <si>
    <t>PDA</t>
  </si>
  <si>
    <t>Otros Proyectos de Inversión - Economía Colaborativa.</t>
  </si>
  <si>
    <t>22111302</t>
  </si>
  <si>
    <t>PASIVO PENSIONAL TERRITORIAL SECTOR EDUCACION - FONPET SSF</t>
  </si>
  <si>
    <t>22418</t>
  </si>
  <si>
    <t>PROGRAMA DE ALIMENTACIÓN ESCOLAR PAE - MNISTERIO DE EDUCACIÓN.</t>
  </si>
  <si>
    <t>PDA RECURSOS PROPIOS - VIGENCIA</t>
  </si>
  <si>
    <t>PDA OTROS RECURSOS - VIGENCIA SGP, AUDIENCIAS PÚBLICAS</t>
  </si>
  <si>
    <t>PDA OTROS RECURSOS - BALANCE SGP, AUDIENCIAS PÚBLICAS</t>
  </si>
  <si>
    <t>PDA OTROS RECURSOS - MUNICIPIOS DESCERTIFICADOS</t>
  </si>
  <si>
    <t>RESUMEN RECURSOS POR FUENTE - PDA</t>
  </si>
  <si>
    <t>EJECUCION PRESUPUESTAL GASTOS DICIEMBRE (08-02-2017)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</si>
</sst>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#,#00.00;\(#,#00.00\)"/>
    <numFmt numFmtId="180" formatCode="0.0%"/>
  </numFmts>
  <fonts count="4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201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1" xfId="54" applyNumberFormat="1" applyFont="1" applyBorder="1" applyAlignment="1">
      <alignment horizontal="centerContinuous" vertical="top" wrapText="1"/>
      <protection/>
    </xf>
    <xf numFmtId="3" fontId="2" fillId="0" borderId="12" xfId="54" applyNumberFormat="1" applyFont="1" applyBorder="1" applyAlignment="1">
      <alignment horizontal="centerContinuous" vertical="top" wrapText="1"/>
      <protection/>
    </xf>
    <xf numFmtId="3" fontId="2" fillId="0" borderId="13" xfId="54" applyNumberFormat="1" applyFont="1" applyBorder="1" applyAlignment="1">
      <alignment horizontal="centerContinuous" vertical="top" wrapText="1"/>
      <protection/>
    </xf>
    <xf numFmtId="3" fontId="2" fillId="0" borderId="14" xfId="54" applyNumberFormat="1" applyFont="1" applyBorder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/>
    </xf>
    <xf numFmtId="10" fontId="1" fillId="0" borderId="14" xfId="56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3" fontId="2" fillId="33" borderId="14" xfId="0" applyNumberFormat="1" applyFont="1" applyFill="1" applyBorder="1" applyAlignment="1">
      <alignment horizontal="right"/>
    </xf>
    <xf numFmtId="10" fontId="2" fillId="33" borderId="14" xfId="5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5" fillId="34" borderId="14" xfId="0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0" fontId="2" fillId="0" borderId="10" xfId="56" applyNumberFormat="1" applyFont="1" applyFill="1" applyBorder="1" applyAlignment="1">
      <alignment horizontal="center"/>
    </xf>
    <xf numFmtId="10" fontId="1" fillId="0" borderId="10" xfId="5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1" fillId="0" borderId="0" xfId="56" applyNumberFormat="1" applyFont="1" applyFill="1" applyBorder="1" applyAlignment="1">
      <alignment horizontal="center"/>
    </xf>
    <xf numFmtId="10" fontId="1" fillId="0" borderId="0" xfId="56" applyNumberFormat="1" applyFont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2" fillId="0" borderId="20" xfId="54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0" xfId="53" applyFont="1" applyFill="1">
      <alignment/>
      <protection/>
    </xf>
    <xf numFmtId="0" fontId="1" fillId="36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20" xfId="54" applyNumberFormat="1" applyFont="1" applyBorder="1" applyAlignment="1">
      <alignment horizontal="center" vertical="center" wrapText="1"/>
      <protection/>
    </xf>
    <xf numFmtId="3" fontId="2" fillId="0" borderId="21" xfId="54" applyNumberFormat="1" applyFont="1" applyBorder="1" applyAlignment="1">
      <alignment horizontal="center" vertical="center" wrapText="1"/>
      <protection/>
    </xf>
    <xf numFmtId="3" fontId="2" fillId="0" borderId="18" xfId="54" applyNumberFormat="1" applyFont="1" applyBorder="1" applyAlignment="1">
      <alignment horizontal="center" vertical="center" wrapText="1"/>
      <protection/>
    </xf>
    <xf numFmtId="1" fontId="2" fillId="0" borderId="20" xfId="54" applyNumberFormat="1" applyFont="1" applyFill="1" applyBorder="1" applyAlignment="1">
      <alignment horizontal="center" vertical="center" wrapText="1"/>
      <protection/>
    </xf>
    <xf numFmtId="1" fontId="2" fillId="0" borderId="21" xfId="54" applyNumberFormat="1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3" fontId="2" fillId="0" borderId="20" xfId="54" applyNumberFormat="1" applyFont="1" applyBorder="1" applyAlignment="1">
      <alignment horizontal="center" wrapText="1"/>
      <protection/>
    </xf>
    <xf numFmtId="3" fontId="2" fillId="0" borderId="21" xfId="54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3" fontId="2" fillId="0" borderId="18" xfId="54" applyNumberFormat="1" applyFont="1" applyBorder="1" applyAlignment="1">
      <alignment horizontal="center" wrapText="1"/>
      <protection/>
    </xf>
    <xf numFmtId="1" fontId="2" fillId="0" borderId="18" xfId="54" applyNumberFormat="1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0" xfId="53"/>
    <cellStyle name="Normal_Ejec Pptal Gastos a Sep 12-10-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7"/>
  <sheetViews>
    <sheetView zoomScalePageLayoutView="0" workbookViewId="0" topLeftCell="A1">
      <selection activeCell="C4" sqref="C4:O817"/>
    </sheetView>
  </sheetViews>
  <sheetFormatPr defaultColWidth="11.421875" defaultRowHeight="12.75" outlineLevelRow="1"/>
  <cols>
    <col min="1" max="1" width="12.140625" style="1" bestFit="1" customWidth="1"/>
    <col min="2" max="2" width="55.140625" style="3" customWidth="1"/>
    <col min="3" max="4" width="14.7109375" style="28" bestFit="1" customWidth="1"/>
    <col min="5" max="5" width="12.28125" style="28" bestFit="1" customWidth="1"/>
    <col min="6" max="7" width="13.00390625" style="28" bestFit="1" customWidth="1"/>
    <col min="8" max="8" width="16.140625" style="28" bestFit="1" customWidth="1"/>
    <col min="9" max="11" width="14.7109375" style="28" bestFit="1" customWidth="1"/>
    <col min="12" max="12" width="13.8515625" style="28" bestFit="1" customWidth="1"/>
    <col min="13" max="14" width="14.7109375" style="28" bestFit="1" customWidth="1"/>
    <col min="15" max="15" width="13.8515625" style="28" bestFit="1" customWidth="1"/>
    <col min="16" max="16" width="9.00390625" style="1" customWidth="1"/>
    <col min="17" max="16384" width="11.421875" style="1" customWidth="1"/>
  </cols>
  <sheetData>
    <row r="1" spans="1:15" s="8" customFormat="1" ht="11.25">
      <c r="A1" s="4" t="s">
        <v>1500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51" t="s">
        <v>1059</v>
      </c>
      <c r="B2" s="53" t="s">
        <v>1060</v>
      </c>
      <c r="C2" s="48" t="s">
        <v>1061</v>
      </c>
      <c r="D2" s="9" t="s">
        <v>1062</v>
      </c>
      <c r="E2" s="10"/>
      <c r="F2" s="10"/>
      <c r="G2" s="11"/>
      <c r="H2" s="48" t="s">
        <v>1063</v>
      </c>
      <c r="I2" s="48" t="s">
        <v>1064</v>
      </c>
      <c r="J2" s="48" t="s">
        <v>1065</v>
      </c>
      <c r="K2" s="48" t="s">
        <v>1066</v>
      </c>
      <c r="L2" s="48" t="s">
        <v>1067</v>
      </c>
      <c r="M2" s="48" t="s">
        <v>1068</v>
      </c>
      <c r="N2" s="48" t="s">
        <v>1069</v>
      </c>
      <c r="O2" s="48" t="s">
        <v>1070</v>
      </c>
      <c r="P2" s="48" t="s">
        <v>1071</v>
      </c>
    </row>
    <row r="3" spans="1:16" s="8" customFormat="1" ht="11.25">
      <c r="A3" s="52"/>
      <c r="B3" s="54"/>
      <c r="C3" s="49"/>
      <c r="D3" s="12" t="s">
        <v>1072</v>
      </c>
      <c r="E3" s="12" t="s">
        <v>1073</v>
      </c>
      <c r="F3" s="12" t="s">
        <v>1074</v>
      </c>
      <c r="G3" s="12" t="s">
        <v>1075</v>
      </c>
      <c r="H3" s="49"/>
      <c r="I3" s="49"/>
      <c r="J3" s="49"/>
      <c r="K3" s="49"/>
      <c r="L3" s="49"/>
      <c r="M3" s="49"/>
      <c r="N3" s="49"/>
      <c r="O3" s="49"/>
      <c r="P3" s="50"/>
    </row>
    <row r="4" spans="1:16" ht="11.25" outlineLevel="1">
      <c r="A4" s="2" t="s">
        <v>0</v>
      </c>
      <c r="B4" s="2" t="s">
        <v>1</v>
      </c>
      <c r="C4" s="13">
        <v>821009046366</v>
      </c>
      <c r="D4" s="13">
        <v>446472160717.54</v>
      </c>
      <c r="E4" s="13">
        <v>-45949058084.49</v>
      </c>
      <c r="F4" s="13">
        <v>17428664727.85</v>
      </c>
      <c r="G4" s="13">
        <v>17428664727.85</v>
      </c>
      <c r="H4" s="13">
        <v>1221532148999.05</v>
      </c>
      <c r="I4" s="13">
        <v>1051265812715.65</v>
      </c>
      <c r="J4" s="13">
        <v>170266336283.4</v>
      </c>
      <c r="K4" s="13">
        <v>1051265812715.65</v>
      </c>
      <c r="L4" s="13">
        <v>0</v>
      </c>
      <c r="M4" s="13">
        <v>904086649517.4</v>
      </c>
      <c r="N4" s="13">
        <v>888787510066.37</v>
      </c>
      <c r="O4" s="40">
        <v>15299139451.03</v>
      </c>
      <c r="P4" s="14">
        <f>+K4/H4</f>
        <v>0.8606124804632281</v>
      </c>
    </row>
    <row r="5" spans="1:16" ht="11.25" outlineLevel="1">
      <c r="A5" s="2" t="s">
        <v>2</v>
      </c>
      <c r="B5" s="2" t="s">
        <v>3</v>
      </c>
      <c r="C5" s="13">
        <v>173726611257</v>
      </c>
      <c r="D5" s="13">
        <v>66323990055.41</v>
      </c>
      <c r="E5" s="13">
        <v>-200158339.83</v>
      </c>
      <c r="F5" s="13">
        <v>9388854487.64</v>
      </c>
      <c r="G5" s="13">
        <v>9388854487.64</v>
      </c>
      <c r="H5" s="13">
        <v>239850442972.58</v>
      </c>
      <c r="I5" s="13">
        <v>202520388254.99</v>
      </c>
      <c r="J5" s="13">
        <v>37330054717.59</v>
      </c>
      <c r="K5" s="13">
        <v>202520388254.99</v>
      </c>
      <c r="L5" s="13">
        <v>0</v>
      </c>
      <c r="M5" s="13">
        <v>176836884935.52</v>
      </c>
      <c r="N5" s="13">
        <v>170698753939.19</v>
      </c>
      <c r="O5" s="40">
        <v>6138130996.33</v>
      </c>
      <c r="P5" s="14">
        <f aca="true" t="shared" si="0" ref="P5:P68">+K5/H5</f>
        <v>0.8443611183079716</v>
      </c>
    </row>
    <row r="6" spans="1:16" ht="11.25" outlineLevel="1">
      <c r="A6" s="2" t="s">
        <v>4</v>
      </c>
      <c r="B6" s="2" t="s">
        <v>5</v>
      </c>
      <c r="C6" s="13">
        <v>60342364323</v>
      </c>
      <c r="D6" s="13">
        <v>0</v>
      </c>
      <c r="E6" s="13">
        <v>0</v>
      </c>
      <c r="F6" s="13">
        <v>1788451205.08</v>
      </c>
      <c r="G6" s="13">
        <v>1788451205.08</v>
      </c>
      <c r="H6" s="13">
        <v>60342364323</v>
      </c>
      <c r="I6" s="13">
        <v>59687708486.75</v>
      </c>
      <c r="J6" s="13">
        <v>654655836.25</v>
      </c>
      <c r="K6" s="13">
        <v>59687708486.75</v>
      </c>
      <c r="L6" s="13">
        <v>0</v>
      </c>
      <c r="M6" s="13">
        <v>58680577775.86</v>
      </c>
      <c r="N6" s="13">
        <v>58460329350.36</v>
      </c>
      <c r="O6" s="40">
        <v>220248425.5</v>
      </c>
      <c r="P6" s="14">
        <f t="shared" si="0"/>
        <v>0.9891509747157774</v>
      </c>
    </row>
    <row r="7" spans="1:16" ht="11.25" outlineLevel="1">
      <c r="A7" s="2" t="s">
        <v>6</v>
      </c>
      <c r="B7" s="2" t="s">
        <v>7</v>
      </c>
      <c r="C7" s="13">
        <v>3617020425</v>
      </c>
      <c r="D7" s="13">
        <v>0</v>
      </c>
      <c r="E7" s="13">
        <v>0</v>
      </c>
      <c r="F7" s="13">
        <v>0</v>
      </c>
      <c r="G7" s="13">
        <v>0</v>
      </c>
      <c r="H7" s="13">
        <v>3617020425</v>
      </c>
      <c r="I7" s="13">
        <v>3617020425</v>
      </c>
      <c r="J7" s="13">
        <v>0</v>
      </c>
      <c r="K7" s="13">
        <v>3617020425</v>
      </c>
      <c r="L7" s="13">
        <v>0</v>
      </c>
      <c r="M7" s="13">
        <v>3617020425</v>
      </c>
      <c r="N7" s="13">
        <v>3617020425</v>
      </c>
      <c r="O7" s="40">
        <v>0</v>
      </c>
      <c r="P7" s="14">
        <f t="shared" si="0"/>
        <v>1</v>
      </c>
    </row>
    <row r="8" spans="1:16" ht="11.25" outlineLevel="1">
      <c r="A8" s="2" t="s">
        <v>8</v>
      </c>
      <c r="B8" s="2" t="s">
        <v>9</v>
      </c>
      <c r="C8" s="13">
        <v>990134345</v>
      </c>
      <c r="D8" s="13">
        <v>0</v>
      </c>
      <c r="E8" s="13">
        <v>0</v>
      </c>
      <c r="F8" s="13">
        <v>0</v>
      </c>
      <c r="G8" s="13">
        <v>0</v>
      </c>
      <c r="H8" s="13">
        <v>990134345</v>
      </c>
      <c r="I8" s="13">
        <v>990134345</v>
      </c>
      <c r="J8" s="13">
        <v>0</v>
      </c>
      <c r="K8" s="13">
        <v>990134345</v>
      </c>
      <c r="L8" s="13">
        <v>0</v>
      </c>
      <c r="M8" s="13">
        <v>990134345</v>
      </c>
      <c r="N8" s="13">
        <v>990134345</v>
      </c>
      <c r="O8" s="40">
        <v>0</v>
      </c>
      <c r="P8" s="14">
        <f t="shared" si="0"/>
        <v>1</v>
      </c>
    </row>
    <row r="9" spans="1:16" ht="11.25" outlineLevel="1">
      <c r="A9" s="2" t="s">
        <v>10</v>
      </c>
      <c r="B9" s="2" t="s">
        <v>11</v>
      </c>
      <c r="C9" s="13">
        <v>990134345</v>
      </c>
      <c r="D9" s="13">
        <v>0</v>
      </c>
      <c r="E9" s="13">
        <v>0</v>
      </c>
      <c r="F9" s="13">
        <v>0</v>
      </c>
      <c r="G9" s="13">
        <v>0</v>
      </c>
      <c r="H9" s="13">
        <v>990134345</v>
      </c>
      <c r="I9" s="13">
        <v>990134345</v>
      </c>
      <c r="J9" s="13">
        <v>0</v>
      </c>
      <c r="K9" s="13">
        <v>990134345</v>
      </c>
      <c r="L9" s="13">
        <v>0</v>
      </c>
      <c r="M9" s="13">
        <v>990134345</v>
      </c>
      <c r="N9" s="13">
        <v>990134345</v>
      </c>
      <c r="O9" s="40">
        <v>0</v>
      </c>
      <c r="P9" s="14">
        <f t="shared" si="0"/>
        <v>1</v>
      </c>
    </row>
    <row r="10" spans="1:16" ht="11.25" outlineLevel="1">
      <c r="A10" s="2" t="s">
        <v>12</v>
      </c>
      <c r="B10" s="2" t="s">
        <v>13</v>
      </c>
      <c r="C10" s="13">
        <v>990134345</v>
      </c>
      <c r="D10" s="13">
        <v>0</v>
      </c>
      <c r="E10" s="13">
        <v>0</v>
      </c>
      <c r="F10" s="13">
        <v>0</v>
      </c>
      <c r="G10" s="13">
        <v>0</v>
      </c>
      <c r="H10" s="13">
        <v>990134345</v>
      </c>
      <c r="I10" s="13">
        <v>990134345</v>
      </c>
      <c r="J10" s="13">
        <v>0</v>
      </c>
      <c r="K10" s="13">
        <v>990134345</v>
      </c>
      <c r="L10" s="13">
        <v>0</v>
      </c>
      <c r="M10" s="13">
        <v>990134345</v>
      </c>
      <c r="N10" s="13">
        <v>990134345</v>
      </c>
      <c r="O10" s="40">
        <v>0</v>
      </c>
      <c r="P10" s="14">
        <f t="shared" si="0"/>
        <v>1</v>
      </c>
    </row>
    <row r="11" spans="1:16" ht="11.25" outlineLevel="1">
      <c r="A11" s="2" t="s">
        <v>14</v>
      </c>
      <c r="B11" s="2" t="s">
        <v>15</v>
      </c>
      <c r="C11" s="13">
        <v>842372003</v>
      </c>
      <c r="D11" s="13">
        <v>0</v>
      </c>
      <c r="E11" s="13">
        <v>0</v>
      </c>
      <c r="F11" s="13">
        <v>0</v>
      </c>
      <c r="G11" s="13">
        <v>0</v>
      </c>
      <c r="H11" s="13">
        <v>842372003</v>
      </c>
      <c r="I11" s="13">
        <v>842372003</v>
      </c>
      <c r="J11" s="13">
        <v>0</v>
      </c>
      <c r="K11" s="13">
        <v>842372003</v>
      </c>
      <c r="L11" s="13">
        <v>0</v>
      </c>
      <c r="M11" s="13">
        <v>842372003</v>
      </c>
      <c r="N11" s="13">
        <v>842372003</v>
      </c>
      <c r="O11" s="40">
        <v>0</v>
      </c>
      <c r="P11" s="14">
        <f t="shared" si="0"/>
        <v>1</v>
      </c>
    </row>
    <row r="12" spans="1:16" ht="11.25" outlineLevel="1">
      <c r="A12" s="2" t="s">
        <v>16</v>
      </c>
      <c r="B12" s="2" t="s">
        <v>17</v>
      </c>
      <c r="C12" s="13">
        <v>147762342</v>
      </c>
      <c r="D12" s="13">
        <v>0</v>
      </c>
      <c r="E12" s="13">
        <v>0</v>
      </c>
      <c r="F12" s="13">
        <v>0</v>
      </c>
      <c r="G12" s="13">
        <v>0</v>
      </c>
      <c r="H12" s="13">
        <v>147762342</v>
      </c>
      <c r="I12" s="13">
        <v>147762342</v>
      </c>
      <c r="J12" s="13">
        <v>0</v>
      </c>
      <c r="K12" s="13">
        <v>147762342</v>
      </c>
      <c r="L12" s="13">
        <v>0</v>
      </c>
      <c r="M12" s="13">
        <v>147762342</v>
      </c>
      <c r="N12" s="13">
        <v>147762342</v>
      </c>
      <c r="O12" s="40">
        <v>0</v>
      </c>
      <c r="P12" s="14">
        <f t="shared" si="0"/>
        <v>1</v>
      </c>
    </row>
    <row r="13" spans="1:16" ht="11.25" outlineLevel="1">
      <c r="A13" s="2" t="s">
        <v>18</v>
      </c>
      <c r="B13" s="2" t="s">
        <v>19</v>
      </c>
      <c r="C13" s="13">
        <v>2626886080</v>
      </c>
      <c r="D13" s="13">
        <v>0</v>
      </c>
      <c r="E13" s="13">
        <v>0</v>
      </c>
      <c r="F13" s="13">
        <v>0</v>
      </c>
      <c r="G13" s="13">
        <v>0</v>
      </c>
      <c r="H13" s="13">
        <v>2626886080</v>
      </c>
      <c r="I13" s="13">
        <v>2626886080</v>
      </c>
      <c r="J13" s="13">
        <v>0</v>
      </c>
      <c r="K13" s="13">
        <v>2626886080</v>
      </c>
      <c r="L13" s="13">
        <v>0</v>
      </c>
      <c r="M13" s="13">
        <v>2626886080</v>
      </c>
      <c r="N13" s="13">
        <v>2626886080</v>
      </c>
      <c r="O13" s="40">
        <v>0</v>
      </c>
      <c r="P13" s="14">
        <f t="shared" si="0"/>
        <v>1</v>
      </c>
    </row>
    <row r="14" spans="1:16" ht="11.25" outlineLevel="1">
      <c r="A14" s="2" t="s">
        <v>20</v>
      </c>
      <c r="B14" s="2" t="s">
        <v>21</v>
      </c>
      <c r="C14" s="13">
        <v>2626886080</v>
      </c>
      <c r="D14" s="13">
        <v>0</v>
      </c>
      <c r="E14" s="13">
        <v>0</v>
      </c>
      <c r="F14" s="13">
        <v>0</v>
      </c>
      <c r="G14" s="13">
        <v>0</v>
      </c>
      <c r="H14" s="13">
        <v>2626886080</v>
      </c>
      <c r="I14" s="13">
        <v>2626886080</v>
      </c>
      <c r="J14" s="13">
        <v>0</v>
      </c>
      <c r="K14" s="13">
        <v>2626886080</v>
      </c>
      <c r="L14" s="13">
        <v>0</v>
      </c>
      <c r="M14" s="13">
        <v>2626886080</v>
      </c>
      <c r="N14" s="13">
        <v>2626886080</v>
      </c>
      <c r="O14" s="40">
        <v>0</v>
      </c>
      <c r="P14" s="14">
        <f t="shared" si="0"/>
        <v>1</v>
      </c>
    </row>
    <row r="15" spans="1:16" ht="11.25" outlineLevel="1">
      <c r="A15" s="2" t="s">
        <v>22</v>
      </c>
      <c r="B15" s="2" t="s">
        <v>23</v>
      </c>
      <c r="C15" s="13">
        <v>2626886080</v>
      </c>
      <c r="D15" s="13">
        <v>0</v>
      </c>
      <c r="E15" s="13">
        <v>0</v>
      </c>
      <c r="F15" s="13">
        <v>0</v>
      </c>
      <c r="G15" s="13">
        <v>0</v>
      </c>
      <c r="H15" s="13">
        <v>2626886080</v>
      </c>
      <c r="I15" s="13">
        <v>2626886080</v>
      </c>
      <c r="J15" s="13">
        <v>0</v>
      </c>
      <c r="K15" s="13">
        <v>2626886080</v>
      </c>
      <c r="L15" s="13">
        <v>0</v>
      </c>
      <c r="M15" s="13">
        <v>2626886080</v>
      </c>
      <c r="N15" s="13">
        <v>2626886080</v>
      </c>
      <c r="O15" s="40">
        <v>0</v>
      </c>
      <c r="P15" s="14">
        <f t="shared" si="0"/>
        <v>1</v>
      </c>
    </row>
    <row r="16" spans="1:16" ht="11.25" outlineLevel="1">
      <c r="A16" s="2" t="s">
        <v>24</v>
      </c>
      <c r="B16" s="2" t="s">
        <v>25</v>
      </c>
      <c r="C16" s="13">
        <v>4532298573</v>
      </c>
      <c r="D16" s="13">
        <v>0</v>
      </c>
      <c r="E16" s="13">
        <v>0</v>
      </c>
      <c r="F16" s="13">
        <v>0</v>
      </c>
      <c r="G16" s="13">
        <v>0</v>
      </c>
      <c r="H16" s="13">
        <v>4532298573</v>
      </c>
      <c r="I16" s="13">
        <v>4532298573</v>
      </c>
      <c r="J16" s="13">
        <v>0</v>
      </c>
      <c r="K16" s="13">
        <v>4532298573</v>
      </c>
      <c r="L16" s="13">
        <v>0</v>
      </c>
      <c r="M16" s="13">
        <v>4532298573</v>
      </c>
      <c r="N16" s="13">
        <v>4532298573</v>
      </c>
      <c r="O16" s="40">
        <v>0</v>
      </c>
      <c r="P16" s="14">
        <f t="shared" si="0"/>
        <v>1</v>
      </c>
    </row>
    <row r="17" spans="1:16" ht="11.25" outlineLevel="1">
      <c r="A17" s="2" t="s">
        <v>26</v>
      </c>
      <c r="B17" s="2" t="s">
        <v>9</v>
      </c>
      <c r="C17" s="13">
        <v>4532298573</v>
      </c>
      <c r="D17" s="13">
        <v>0</v>
      </c>
      <c r="E17" s="13">
        <v>0</v>
      </c>
      <c r="F17" s="13">
        <v>0</v>
      </c>
      <c r="G17" s="13">
        <v>0</v>
      </c>
      <c r="H17" s="13">
        <v>4532298573</v>
      </c>
      <c r="I17" s="13">
        <v>4532298573</v>
      </c>
      <c r="J17" s="13">
        <v>0</v>
      </c>
      <c r="K17" s="13">
        <v>4532298573</v>
      </c>
      <c r="L17" s="13">
        <v>0</v>
      </c>
      <c r="M17" s="13">
        <v>4532298573</v>
      </c>
      <c r="N17" s="13">
        <v>4532298573</v>
      </c>
      <c r="O17" s="40">
        <v>0</v>
      </c>
      <c r="P17" s="14">
        <f t="shared" si="0"/>
        <v>1</v>
      </c>
    </row>
    <row r="18" spans="1:16" ht="11.25" outlineLevel="1">
      <c r="A18" s="2" t="s">
        <v>27</v>
      </c>
      <c r="B18" s="2" t="s">
        <v>28</v>
      </c>
      <c r="C18" s="13">
        <v>4532298573</v>
      </c>
      <c r="D18" s="13">
        <v>0</v>
      </c>
      <c r="E18" s="13">
        <v>0</v>
      </c>
      <c r="F18" s="13">
        <v>0</v>
      </c>
      <c r="G18" s="13">
        <v>0</v>
      </c>
      <c r="H18" s="13">
        <v>4532298573</v>
      </c>
      <c r="I18" s="13">
        <v>4532298573</v>
      </c>
      <c r="J18" s="13">
        <v>0</v>
      </c>
      <c r="K18" s="13">
        <v>4532298573</v>
      </c>
      <c r="L18" s="13">
        <v>0</v>
      </c>
      <c r="M18" s="13">
        <v>4532298573</v>
      </c>
      <c r="N18" s="13">
        <v>4532298573</v>
      </c>
      <c r="O18" s="40">
        <v>0</v>
      </c>
      <c r="P18" s="14">
        <f t="shared" si="0"/>
        <v>1</v>
      </c>
    </row>
    <row r="19" spans="1:16" ht="11.25" outlineLevel="1">
      <c r="A19" s="2" t="s">
        <v>29</v>
      </c>
      <c r="B19" s="2" t="s">
        <v>21</v>
      </c>
      <c r="C19" s="13">
        <v>4532298573</v>
      </c>
      <c r="D19" s="13">
        <v>0</v>
      </c>
      <c r="E19" s="13">
        <v>0</v>
      </c>
      <c r="F19" s="13">
        <v>0</v>
      </c>
      <c r="G19" s="13">
        <v>0</v>
      </c>
      <c r="H19" s="13">
        <v>4532298573</v>
      </c>
      <c r="I19" s="13">
        <v>4532298573</v>
      </c>
      <c r="J19" s="13">
        <v>0</v>
      </c>
      <c r="K19" s="13">
        <v>4532298573</v>
      </c>
      <c r="L19" s="13">
        <v>0</v>
      </c>
      <c r="M19" s="13">
        <v>4532298573</v>
      </c>
      <c r="N19" s="13">
        <v>4532298573</v>
      </c>
      <c r="O19" s="40">
        <v>0</v>
      </c>
      <c r="P19" s="14">
        <f t="shared" si="0"/>
        <v>1</v>
      </c>
    </row>
    <row r="20" spans="1:16" ht="11.25" outlineLevel="1">
      <c r="A20" s="2" t="s">
        <v>30</v>
      </c>
      <c r="B20" s="2" t="s">
        <v>31</v>
      </c>
      <c r="C20" s="13">
        <v>4031557128</v>
      </c>
      <c r="D20" s="13">
        <v>0</v>
      </c>
      <c r="E20" s="13">
        <v>0</v>
      </c>
      <c r="F20" s="13">
        <v>0</v>
      </c>
      <c r="G20" s="13">
        <v>0</v>
      </c>
      <c r="H20" s="13">
        <v>4031557128</v>
      </c>
      <c r="I20" s="13">
        <v>4031557128</v>
      </c>
      <c r="J20" s="13">
        <v>0</v>
      </c>
      <c r="K20" s="13">
        <v>4031557128</v>
      </c>
      <c r="L20" s="13">
        <v>0</v>
      </c>
      <c r="M20" s="13">
        <v>4031557128</v>
      </c>
      <c r="N20" s="13">
        <v>4031557128</v>
      </c>
      <c r="O20" s="40">
        <v>0</v>
      </c>
      <c r="P20" s="14">
        <f t="shared" si="0"/>
        <v>1</v>
      </c>
    </row>
    <row r="21" spans="1:16" ht="11.25" outlineLevel="1">
      <c r="A21" s="2" t="s">
        <v>32</v>
      </c>
      <c r="B21" s="2" t="s">
        <v>33</v>
      </c>
      <c r="C21" s="13">
        <v>500741445</v>
      </c>
      <c r="D21" s="13">
        <v>0</v>
      </c>
      <c r="E21" s="13">
        <v>0</v>
      </c>
      <c r="F21" s="13">
        <v>0</v>
      </c>
      <c r="G21" s="13">
        <v>0</v>
      </c>
      <c r="H21" s="13">
        <v>500741445</v>
      </c>
      <c r="I21" s="13">
        <v>500741445</v>
      </c>
      <c r="J21" s="13">
        <v>0</v>
      </c>
      <c r="K21" s="13">
        <v>500741445</v>
      </c>
      <c r="L21" s="13">
        <v>0</v>
      </c>
      <c r="M21" s="13">
        <v>500741445</v>
      </c>
      <c r="N21" s="13">
        <v>500741445</v>
      </c>
      <c r="O21" s="40">
        <v>0</v>
      </c>
      <c r="P21" s="14">
        <f t="shared" si="0"/>
        <v>1</v>
      </c>
    </row>
    <row r="22" spans="1:16" ht="11.25" outlineLevel="1">
      <c r="A22" s="2" t="s">
        <v>34</v>
      </c>
      <c r="B22" s="2" t="s">
        <v>35</v>
      </c>
      <c r="C22" s="13">
        <v>52193045325</v>
      </c>
      <c r="D22" s="13">
        <v>0</v>
      </c>
      <c r="E22" s="13">
        <v>0</v>
      </c>
      <c r="F22" s="13">
        <v>1788451205.08</v>
      </c>
      <c r="G22" s="13">
        <v>1788451205.08</v>
      </c>
      <c r="H22" s="13">
        <v>52193045325</v>
      </c>
      <c r="I22" s="13">
        <v>51538389488.75</v>
      </c>
      <c r="J22" s="13">
        <v>654655836.25</v>
      </c>
      <c r="K22" s="13">
        <v>51538389488.75</v>
      </c>
      <c r="L22" s="13">
        <v>0</v>
      </c>
      <c r="M22" s="13">
        <v>50531258777.86</v>
      </c>
      <c r="N22" s="13">
        <v>50311010352.36</v>
      </c>
      <c r="O22" s="40">
        <v>220248425.5</v>
      </c>
      <c r="P22" s="14">
        <f t="shared" si="0"/>
        <v>0.9874570293384198</v>
      </c>
    </row>
    <row r="23" spans="1:16" ht="11.25" outlineLevel="1">
      <c r="A23" s="2" t="s">
        <v>36</v>
      </c>
      <c r="B23" s="2" t="s">
        <v>37</v>
      </c>
      <c r="C23" s="13">
        <v>13882025905</v>
      </c>
      <c r="D23" s="13">
        <v>0</v>
      </c>
      <c r="E23" s="13">
        <v>0</v>
      </c>
      <c r="F23" s="13">
        <v>963618115</v>
      </c>
      <c r="G23" s="13">
        <v>542846812</v>
      </c>
      <c r="H23" s="13">
        <v>14302797208</v>
      </c>
      <c r="I23" s="13">
        <v>14250428243</v>
      </c>
      <c r="J23" s="13">
        <v>52368965</v>
      </c>
      <c r="K23" s="13">
        <v>14250428243</v>
      </c>
      <c r="L23" s="13">
        <v>0</v>
      </c>
      <c r="M23" s="13">
        <v>14219809956</v>
      </c>
      <c r="N23" s="13">
        <v>14178905831</v>
      </c>
      <c r="O23" s="40">
        <v>40904125</v>
      </c>
      <c r="P23" s="14">
        <f t="shared" si="0"/>
        <v>0.9963385508276166</v>
      </c>
    </row>
    <row r="24" spans="1:16" ht="11.25" outlineLevel="1">
      <c r="A24" s="2" t="s">
        <v>38</v>
      </c>
      <c r="B24" s="2" t="s">
        <v>39</v>
      </c>
      <c r="C24" s="13">
        <v>3255531816</v>
      </c>
      <c r="D24" s="13">
        <v>0</v>
      </c>
      <c r="E24" s="13">
        <v>0</v>
      </c>
      <c r="F24" s="13">
        <v>315417884</v>
      </c>
      <c r="G24" s="13">
        <v>187980452</v>
      </c>
      <c r="H24" s="13">
        <v>3382969248</v>
      </c>
      <c r="I24" s="13">
        <v>3365484248</v>
      </c>
      <c r="J24" s="13">
        <v>17485000</v>
      </c>
      <c r="K24" s="13">
        <v>3365484248</v>
      </c>
      <c r="L24" s="13">
        <v>0</v>
      </c>
      <c r="M24" s="13">
        <v>3346692001</v>
      </c>
      <c r="N24" s="13">
        <v>3327977228</v>
      </c>
      <c r="O24" s="40">
        <v>18714773</v>
      </c>
      <c r="P24" s="14">
        <f t="shared" si="0"/>
        <v>0.9948314635108383</v>
      </c>
    </row>
    <row r="25" spans="1:16" ht="11.25" outlineLevel="1">
      <c r="A25" s="2" t="s">
        <v>40</v>
      </c>
      <c r="B25" s="2" t="s">
        <v>11</v>
      </c>
      <c r="C25" s="13">
        <v>3255531816</v>
      </c>
      <c r="D25" s="13">
        <v>0</v>
      </c>
      <c r="E25" s="13">
        <v>0</v>
      </c>
      <c r="F25" s="13">
        <v>315417884</v>
      </c>
      <c r="G25" s="13">
        <v>187980452</v>
      </c>
      <c r="H25" s="13">
        <v>3382969248</v>
      </c>
      <c r="I25" s="13">
        <v>3365484248</v>
      </c>
      <c r="J25" s="13">
        <v>17485000</v>
      </c>
      <c r="K25" s="13">
        <v>3365484248</v>
      </c>
      <c r="L25" s="13">
        <v>0</v>
      </c>
      <c r="M25" s="13">
        <v>3346692001</v>
      </c>
      <c r="N25" s="13">
        <v>3327977228</v>
      </c>
      <c r="O25" s="40">
        <v>18714773</v>
      </c>
      <c r="P25" s="14">
        <f t="shared" si="0"/>
        <v>0.9948314635108383</v>
      </c>
    </row>
    <row r="26" spans="1:16" ht="11.25" outlineLevel="1">
      <c r="A26" s="2" t="s">
        <v>41</v>
      </c>
      <c r="B26" s="2" t="s">
        <v>42</v>
      </c>
      <c r="C26" s="13">
        <v>2525531816</v>
      </c>
      <c r="D26" s="13">
        <v>0</v>
      </c>
      <c r="E26" s="13">
        <v>0</v>
      </c>
      <c r="F26" s="13">
        <v>15417884</v>
      </c>
      <c r="G26" s="13">
        <v>156836508</v>
      </c>
      <c r="H26" s="13">
        <v>2384113192</v>
      </c>
      <c r="I26" s="13">
        <v>2384113192</v>
      </c>
      <c r="J26" s="13">
        <v>0</v>
      </c>
      <c r="K26" s="13">
        <v>2384113192</v>
      </c>
      <c r="L26" s="13">
        <v>0</v>
      </c>
      <c r="M26" s="13">
        <v>2384113192</v>
      </c>
      <c r="N26" s="13">
        <v>2384113192</v>
      </c>
      <c r="O26" s="40">
        <v>0</v>
      </c>
      <c r="P26" s="14">
        <f t="shared" si="0"/>
        <v>1</v>
      </c>
    </row>
    <row r="27" spans="1:16" ht="11.25" outlineLevel="1">
      <c r="A27" s="2" t="s">
        <v>43</v>
      </c>
      <c r="B27" s="2" t="s">
        <v>44</v>
      </c>
      <c r="C27" s="13">
        <v>1899007406</v>
      </c>
      <c r="D27" s="13">
        <v>0</v>
      </c>
      <c r="E27" s="13">
        <v>0</v>
      </c>
      <c r="F27" s="13">
        <v>0</v>
      </c>
      <c r="G27" s="13">
        <v>19507267</v>
      </c>
      <c r="H27" s="13">
        <v>1879500139</v>
      </c>
      <c r="I27" s="13">
        <v>1879500139</v>
      </c>
      <c r="J27" s="13">
        <v>0</v>
      </c>
      <c r="K27" s="13">
        <v>1879500139</v>
      </c>
      <c r="L27" s="13">
        <v>0</v>
      </c>
      <c r="M27" s="13">
        <v>1879500139</v>
      </c>
      <c r="N27" s="13">
        <v>1879500139</v>
      </c>
      <c r="O27" s="40">
        <v>0</v>
      </c>
      <c r="P27" s="14">
        <f t="shared" si="0"/>
        <v>1</v>
      </c>
    </row>
    <row r="28" spans="1:16" ht="11.25" outlineLevel="1">
      <c r="A28" s="2" t="s">
        <v>45</v>
      </c>
      <c r="B28" s="2" t="s">
        <v>46</v>
      </c>
      <c r="C28" s="13">
        <v>39615611</v>
      </c>
      <c r="D28" s="13">
        <v>0</v>
      </c>
      <c r="E28" s="13">
        <v>0</v>
      </c>
      <c r="F28" s="13">
        <v>895989</v>
      </c>
      <c r="G28" s="13">
        <v>0</v>
      </c>
      <c r="H28" s="13">
        <v>40511600</v>
      </c>
      <c r="I28" s="13">
        <v>40511600</v>
      </c>
      <c r="J28" s="13">
        <v>0</v>
      </c>
      <c r="K28" s="13">
        <v>40511600</v>
      </c>
      <c r="L28" s="13">
        <v>0</v>
      </c>
      <c r="M28" s="13">
        <v>40511600</v>
      </c>
      <c r="N28" s="13">
        <v>40511600</v>
      </c>
      <c r="O28" s="40">
        <v>0</v>
      </c>
      <c r="P28" s="14">
        <f t="shared" si="0"/>
        <v>1</v>
      </c>
    </row>
    <row r="29" spans="1:16" ht="11.25" outlineLevel="1">
      <c r="A29" s="2" t="s">
        <v>47</v>
      </c>
      <c r="B29" s="2" t="s">
        <v>48</v>
      </c>
      <c r="C29" s="13">
        <v>3694080</v>
      </c>
      <c r="D29" s="13">
        <v>0</v>
      </c>
      <c r="E29" s="13">
        <v>0</v>
      </c>
      <c r="F29" s="13">
        <v>0</v>
      </c>
      <c r="G29" s="13">
        <v>83620</v>
      </c>
      <c r="H29" s="13">
        <v>3610460</v>
      </c>
      <c r="I29" s="13">
        <v>3610460</v>
      </c>
      <c r="J29" s="13">
        <v>0</v>
      </c>
      <c r="K29" s="13">
        <v>3610460</v>
      </c>
      <c r="L29" s="13">
        <v>0</v>
      </c>
      <c r="M29" s="13">
        <v>3610460</v>
      </c>
      <c r="N29" s="13">
        <v>3610460</v>
      </c>
      <c r="O29" s="40">
        <v>0</v>
      </c>
      <c r="P29" s="14">
        <f t="shared" si="0"/>
        <v>1</v>
      </c>
    </row>
    <row r="30" spans="1:16" ht="11.25" outlineLevel="1">
      <c r="A30" s="2" t="s">
        <v>49</v>
      </c>
      <c r="B30" s="2" t="s">
        <v>50</v>
      </c>
      <c r="C30" s="13">
        <v>177253288</v>
      </c>
      <c r="D30" s="13">
        <v>0</v>
      </c>
      <c r="E30" s="13">
        <v>0</v>
      </c>
      <c r="F30" s="13">
        <v>0</v>
      </c>
      <c r="G30" s="13">
        <v>27874516</v>
      </c>
      <c r="H30" s="13">
        <v>149378772</v>
      </c>
      <c r="I30" s="13">
        <v>149378772</v>
      </c>
      <c r="J30" s="13">
        <v>0</v>
      </c>
      <c r="K30" s="13">
        <v>149378772</v>
      </c>
      <c r="L30" s="13">
        <v>0</v>
      </c>
      <c r="M30" s="13">
        <v>149378772</v>
      </c>
      <c r="N30" s="13">
        <v>149378772</v>
      </c>
      <c r="O30" s="40">
        <v>0</v>
      </c>
      <c r="P30" s="14">
        <f t="shared" si="0"/>
        <v>1</v>
      </c>
    </row>
    <row r="31" spans="1:16" ht="11.25" outlineLevel="1">
      <c r="A31" s="2" t="s">
        <v>51</v>
      </c>
      <c r="B31" s="2" t="s">
        <v>52</v>
      </c>
      <c r="C31" s="13">
        <v>81678315</v>
      </c>
      <c r="D31" s="13">
        <v>0</v>
      </c>
      <c r="E31" s="13">
        <v>0</v>
      </c>
      <c r="F31" s="13">
        <v>0</v>
      </c>
      <c r="G31" s="13">
        <v>21557751</v>
      </c>
      <c r="H31" s="13">
        <v>60120564</v>
      </c>
      <c r="I31" s="13">
        <v>60120564</v>
      </c>
      <c r="J31" s="13">
        <v>0</v>
      </c>
      <c r="K31" s="13">
        <v>60120564</v>
      </c>
      <c r="L31" s="13">
        <v>0</v>
      </c>
      <c r="M31" s="13">
        <v>60120564</v>
      </c>
      <c r="N31" s="13">
        <v>60120564</v>
      </c>
      <c r="O31" s="40">
        <v>0</v>
      </c>
      <c r="P31" s="14">
        <f t="shared" si="0"/>
        <v>1</v>
      </c>
    </row>
    <row r="32" spans="1:16" ht="11.25" outlineLevel="1">
      <c r="A32" s="2" t="s">
        <v>53</v>
      </c>
      <c r="B32" s="2" t="s">
        <v>54</v>
      </c>
      <c r="C32" s="13">
        <v>57578071</v>
      </c>
      <c r="D32" s="13">
        <v>0</v>
      </c>
      <c r="E32" s="13">
        <v>0</v>
      </c>
      <c r="F32" s="13">
        <v>0</v>
      </c>
      <c r="G32" s="13">
        <v>8527142</v>
      </c>
      <c r="H32" s="13">
        <v>49050929</v>
      </c>
      <c r="I32" s="13">
        <v>49050929</v>
      </c>
      <c r="J32" s="13">
        <v>0</v>
      </c>
      <c r="K32" s="13">
        <v>49050929</v>
      </c>
      <c r="L32" s="13">
        <v>0</v>
      </c>
      <c r="M32" s="13">
        <v>49050929</v>
      </c>
      <c r="N32" s="13">
        <v>49050929</v>
      </c>
      <c r="O32" s="40">
        <v>0</v>
      </c>
      <c r="P32" s="14">
        <f t="shared" si="0"/>
        <v>1</v>
      </c>
    </row>
    <row r="33" spans="1:16" ht="11.25" outlineLevel="1">
      <c r="A33" s="2" t="s">
        <v>55</v>
      </c>
      <c r="B33" s="2" t="s">
        <v>56</v>
      </c>
      <c r="C33" s="13">
        <v>85081578</v>
      </c>
      <c r="D33" s="13">
        <v>0</v>
      </c>
      <c r="E33" s="13">
        <v>0</v>
      </c>
      <c r="F33" s="13">
        <v>12787329</v>
      </c>
      <c r="G33" s="13">
        <v>0</v>
      </c>
      <c r="H33" s="13">
        <v>97868907</v>
      </c>
      <c r="I33" s="13">
        <v>97868907</v>
      </c>
      <c r="J33" s="13">
        <v>0</v>
      </c>
      <c r="K33" s="13">
        <v>97868907</v>
      </c>
      <c r="L33" s="13">
        <v>0</v>
      </c>
      <c r="M33" s="13">
        <v>97868907</v>
      </c>
      <c r="N33" s="13">
        <v>97868907</v>
      </c>
      <c r="O33" s="40">
        <v>0</v>
      </c>
      <c r="P33" s="14">
        <f t="shared" si="0"/>
        <v>1</v>
      </c>
    </row>
    <row r="34" spans="1:16" ht="11.25" outlineLevel="1">
      <c r="A34" s="2" t="s">
        <v>57</v>
      </c>
      <c r="B34" s="2" t="s">
        <v>58</v>
      </c>
      <c r="C34" s="13">
        <v>46287112</v>
      </c>
      <c r="D34" s="13">
        <v>0</v>
      </c>
      <c r="E34" s="13">
        <v>0</v>
      </c>
      <c r="F34" s="13">
        <v>0</v>
      </c>
      <c r="G34" s="13">
        <v>1072253</v>
      </c>
      <c r="H34" s="13">
        <v>45214859</v>
      </c>
      <c r="I34" s="13">
        <v>45214859</v>
      </c>
      <c r="J34" s="13">
        <v>0</v>
      </c>
      <c r="K34" s="13">
        <v>45214859</v>
      </c>
      <c r="L34" s="13">
        <v>0</v>
      </c>
      <c r="M34" s="13">
        <v>45214859</v>
      </c>
      <c r="N34" s="13">
        <v>45214859</v>
      </c>
      <c r="O34" s="40">
        <v>0</v>
      </c>
      <c r="P34" s="14">
        <f t="shared" si="0"/>
        <v>1</v>
      </c>
    </row>
    <row r="35" spans="1:16" ht="11.25" outlineLevel="1">
      <c r="A35" s="2" t="s">
        <v>59</v>
      </c>
      <c r="B35" s="2" t="s">
        <v>60</v>
      </c>
      <c r="C35" s="13">
        <v>10550041</v>
      </c>
      <c r="D35" s="13">
        <v>0</v>
      </c>
      <c r="E35" s="13">
        <v>0</v>
      </c>
      <c r="F35" s="13">
        <v>1734566</v>
      </c>
      <c r="G35" s="13">
        <v>0</v>
      </c>
      <c r="H35" s="13">
        <v>12284607</v>
      </c>
      <c r="I35" s="13">
        <v>12284607</v>
      </c>
      <c r="J35" s="13">
        <v>0</v>
      </c>
      <c r="K35" s="13">
        <v>12284607</v>
      </c>
      <c r="L35" s="13">
        <v>0</v>
      </c>
      <c r="M35" s="13">
        <v>12284607</v>
      </c>
      <c r="N35" s="13">
        <v>12284607</v>
      </c>
      <c r="O35" s="40">
        <v>0</v>
      </c>
      <c r="P35" s="14">
        <f t="shared" si="0"/>
        <v>1</v>
      </c>
    </row>
    <row r="36" spans="1:16" ht="11.25" outlineLevel="1">
      <c r="A36" s="2" t="s">
        <v>61</v>
      </c>
      <c r="B36" s="2" t="s">
        <v>62</v>
      </c>
      <c r="C36" s="13">
        <v>124786314</v>
      </c>
      <c r="D36" s="13">
        <v>0</v>
      </c>
      <c r="E36" s="13">
        <v>0</v>
      </c>
      <c r="F36" s="13">
        <v>0</v>
      </c>
      <c r="G36" s="13">
        <v>78213959</v>
      </c>
      <c r="H36" s="13">
        <v>46572355</v>
      </c>
      <c r="I36" s="13">
        <v>46572355</v>
      </c>
      <c r="J36" s="13">
        <v>0</v>
      </c>
      <c r="K36" s="13">
        <v>46572355</v>
      </c>
      <c r="L36" s="13">
        <v>0</v>
      </c>
      <c r="M36" s="13">
        <v>46572355</v>
      </c>
      <c r="N36" s="13">
        <v>46572355</v>
      </c>
      <c r="O36" s="40">
        <v>0</v>
      </c>
      <c r="P36" s="14">
        <f t="shared" si="0"/>
        <v>1</v>
      </c>
    </row>
    <row r="37" spans="1:16" ht="11.25" outlineLevel="1">
      <c r="A37" s="2" t="s">
        <v>63</v>
      </c>
      <c r="B37" s="2" t="s">
        <v>64</v>
      </c>
      <c r="C37" s="13">
        <v>730000000</v>
      </c>
      <c r="D37" s="13">
        <v>0</v>
      </c>
      <c r="E37" s="13">
        <v>0</v>
      </c>
      <c r="F37" s="13">
        <v>300000000</v>
      </c>
      <c r="G37" s="13">
        <v>31143944</v>
      </c>
      <c r="H37" s="13">
        <v>998856056</v>
      </c>
      <c r="I37" s="13">
        <v>981371056</v>
      </c>
      <c r="J37" s="13">
        <v>17485000</v>
      </c>
      <c r="K37" s="13">
        <v>981371056</v>
      </c>
      <c r="L37" s="13">
        <v>0</v>
      </c>
      <c r="M37" s="13">
        <v>962578809</v>
      </c>
      <c r="N37" s="13">
        <v>943864036</v>
      </c>
      <c r="O37" s="40">
        <v>18714773</v>
      </c>
      <c r="P37" s="14">
        <f t="shared" si="0"/>
        <v>0.9824949752319467</v>
      </c>
    </row>
    <row r="38" spans="1:16" ht="11.25" outlineLevel="1">
      <c r="A38" s="2" t="s">
        <v>65</v>
      </c>
      <c r="B38" s="2" t="s">
        <v>66</v>
      </c>
      <c r="C38" s="13">
        <v>730000000</v>
      </c>
      <c r="D38" s="13">
        <v>0</v>
      </c>
      <c r="E38" s="13">
        <v>0</v>
      </c>
      <c r="F38" s="13">
        <v>300000000</v>
      </c>
      <c r="G38" s="13">
        <v>31143944</v>
      </c>
      <c r="H38" s="13">
        <v>998856056</v>
      </c>
      <c r="I38" s="13">
        <v>981371056</v>
      </c>
      <c r="J38" s="13">
        <v>17485000</v>
      </c>
      <c r="K38" s="13">
        <v>981371056</v>
      </c>
      <c r="L38" s="13">
        <v>0</v>
      </c>
      <c r="M38" s="13">
        <v>962578809</v>
      </c>
      <c r="N38" s="13">
        <v>943864036</v>
      </c>
      <c r="O38" s="40">
        <v>18714773</v>
      </c>
      <c r="P38" s="14">
        <f t="shared" si="0"/>
        <v>0.9824949752319467</v>
      </c>
    </row>
    <row r="39" spans="1:16" ht="11.25" outlineLevel="1">
      <c r="A39" s="2" t="s">
        <v>67</v>
      </c>
      <c r="B39" s="2" t="s">
        <v>68</v>
      </c>
      <c r="C39" s="13">
        <v>416109697</v>
      </c>
      <c r="D39" s="13">
        <v>0</v>
      </c>
      <c r="E39" s="13">
        <v>0</v>
      </c>
      <c r="F39" s="13">
        <v>58127130</v>
      </c>
      <c r="G39" s="13">
        <v>16138414</v>
      </c>
      <c r="H39" s="13">
        <v>458098413</v>
      </c>
      <c r="I39" s="13">
        <v>458098413</v>
      </c>
      <c r="J39" s="13">
        <v>0</v>
      </c>
      <c r="K39" s="13">
        <v>458098413</v>
      </c>
      <c r="L39" s="13">
        <v>0</v>
      </c>
      <c r="M39" s="13">
        <v>458098413</v>
      </c>
      <c r="N39" s="13">
        <v>458098413</v>
      </c>
      <c r="O39" s="40">
        <v>0</v>
      </c>
      <c r="P39" s="14">
        <f t="shared" si="0"/>
        <v>1</v>
      </c>
    </row>
    <row r="40" spans="1:16" ht="11.25" outlineLevel="1">
      <c r="A40" s="2" t="s">
        <v>69</v>
      </c>
      <c r="B40" s="2" t="s">
        <v>11</v>
      </c>
      <c r="C40" s="13">
        <v>416109697</v>
      </c>
      <c r="D40" s="13">
        <v>0</v>
      </c>
      <c r="E40" s="13">
        <v>0</v>
      </c>
      <c r="F40" s="13">
        <v>58127130</v>
      </c>
      <c r="G40" s="13">
        <v>16138414</v>
      </c>
      <c r="H40" s="13">
        <v>458098413</v>
      </c>
      <c r="I40" s="13">
        <v>458098413</v>
      </c>
      <c r="J40" s="13">
        <v>0</v>
      </c>
      <c r="K40" s="13">
        <v>458098413</v>
      </c>
      <c r="L40" s="13">
        <v>0</v>
      </c>
      <c r="M40" s="13">
        <v>458098413</v>
      </c>
      <c r="N40" s="13">
        <v>458098413</v>
      </c>
      <c r="O40" s="40">
        <v>0</v>
      </c>
      <c r="P40" s="14">
        <f t="shared" si="0"/>
        <v>1</v>
      </c>
    </row>
    <row r="41" spans="1:16" ht="11.25" outlineLevel="1">
      <c r="A41" s="2" t="s">
        <v>70</v>
      </c>
      <c r="B41" s="2" t="s">
        <v>42</v>
      </c>
      <c r="C41" s="13">
        <v>416109697</v>
      </c>
      <c r="D41" s="13">
        <v>0</v>
      </c>
      <c r="E41" s="13">
        <v>0</v>
      </c>
      <c r="F41" s="13">
        <v>58127130</v>
      </c>
      <c r="G41" s="13">
        <v>16138414</v>
      </c>
      <c r="H41" s="13">
        <v>458098413</v>
      </c>
      <c r="I41" s="13">
        <v>458098413</v>
      </c>
      <c r="J41" s="13">
        <v>0</v>
      </c>
      <c r="K41" s="13">
        <v>458098413</v>
      </c>
      <c r="L41" s="13">
        <v>0</v>
      </c>
      <c r="M41" s="13">
        <v>458098413</v>
      </c>
      <c r="N41" s="13">
        <v>458098413</v>
      </c>
      <c r="O41" s="40">
        <v>0</v>
      </c>
      <c r="P41" s="14">
        <f t="shared" si="0"/>
        <v>1</v>
      </c>
    </row>
    <row r="42" spans="1:16" ht="11.25" outlineLevel="1">
      <c r="A42" s="2" t="s">
        <v>71</v>
      </c>
      <c r="B42" s="2" t="s">
        <v>44</v>
      </c>
      <c r="C42" s="13">
        <v>324870799</v>
      </c>
      <c r="D42" s="13">
        <v>0</v>
      </c>
      <c r="E42" s="13">
        <v>0</v>
      </c>
      <c r="F42" s="13">
        <v>53101198</v>
      </c>
      <c r="G42" s="13">
        <v>0</v>
      </c>
      <c r="H42" s="13">
        <v>377971997</v>
      </c>
      <c r="I42" s="13">
        <v>377971997</v>
      </c>
      <c r="J42" s="13">
        <v>0</v>
      </c>
      <c r="K42" s="13">
        <v>377971997</v>
      </c>
      <c r="L42" s="13">
        <v>0</v>
      </c>
      <c r="M42" s="13">
        <v>377971997</v>
      </c>
      <c r="N42" s="13">
        <v>377971997</v>
      </c>
      <c r="O42" s="40">
        <v>0</v>
      </c>
      <c r="P42" s="14">
        <f t="shared" si="0"/>
        <v>1</v>
      </c>
    </row>
    <row r="43" spans="1:16" ht="11.25" outlineLevel="1">
      <c r="A43" s="2" t="s">
        <v>72</v>
      </c>
      <c r="B43" s="2" t="s">
        <v>50</v>
      </c>
      <c r="C43" s="13">
        <v>30232404</v>
      </c>
      <c r="D43" s="13">
        <v>0</v>
      </c>
      <c r="E43" s="13">
        <v>0</v>
      </c>
      <c r="F43" s="13">
        <v>4567133</v>
      </c>
      <c r="G43" s="13">
        <v>0</v>
      </c>
      <c r="H43" s="13">
        <v>34799537</v>
      </c>
      <c r="I43" s="13">
        <v>34799537</v>
      </c>
      <c r="J43" s="13">
        <v>0</v>
      </c>
      <c r="K43" s="13">
        <v>34799537</v>
      </c>
      <c r="L43" s="13">
        <v>0</v>
      </c>
      <c r="M43" s="13">
        <v>34799537</v>
      </c>
      <c r="N43" s="13">
        <v>34799537</v>
      </c>
      <c r="O43" s="40">
        <v>0</v>
      </c>
      <c r="P43" s="14">
        <f t="shared" si="0"/>
        <v>1</v>
      </c>
    </row>
    <row r="44" spans="1:16" ht="11.25" outlineLevel="1">
      <c r="A44" s="2" t="s">
        <v>73</v>
      </c>
      <c r="B44" s="2" t="s">
        <v>52</v>
      </c>
      <c r="C44" s="13">
        <v>13931092</v>
      </c>
      <c r="D44" s="13">
        <v>0</v>
      </c>
      <c r="E44" s="13">
        <v>0</v>
      </c>
      <c r="F44" s="13">
        <v>458799</v>
      </c>
      <c r="G44" s="13">
        <v>0</v>
      </c>
      <c r="H44" s="13">
        <v>14389891</v>
      </c>
      <c r="I44" s="13">
        <v>14389891</v>
      </c>
      <c r="J44" s="13">
        <v>0</v>
      </c>
      <c r="K44" s="13">
        <v>14389891</v>
      </c>
      <c r="L44" s="13">
        <v>0</v>
      </c>
      <c r="M44" s="13">
        <v>14389891</v>
      </c>
      <c r="N44" s="13">
        <v>14389891</v>
      </c>
      <c r="O44" s="40">
        <v>0</v>
      </c>
      <c r="P44" s="14">
        <f t="shared" si="0"/>
        <v>1</v>
      </c>
    </row>
    <row r="45" spans="1:16" ht="11.25" outlineLevel="1">
      <c r="A45" s="2" t="s">
        <v>74</v>
      </c>
      <c r="B45" s="2" t="s">
        <v>54</v>
      </c>
      <c r="C45" s="13">
        <v>9475398</v>
      </c>
      <c r="D45" s="13">
        <v>0</v>
      </c>
      <c r="E45" s="13">
        <v>0</v>
      </c>
      <c r="F45" s="13">
        <v>0</v>
      </c>
      <c r="G45" s="13">
        <v>649057</v>
      </c>
      <c r="H45" s="13">
        <v>8826341</v>
      </c>
      <c r="I45" s="13">
        <v>8826341</v>
      </c>
      <c r="J45" s="13">
        <v>0</v>
      </c>
      <c r="K45" s="13">
        <v>8826341</v>
      </c>
      <c r="L45" s="13">
        <v>0</v>
      </c>
      <c r="M45" s="13">
        <v>8826341</v>
      </c>
      <c r="N45" s="13">
        <v>8826341</v>
      </c>
      <c r="O45" s="40">
        <v>0</v>
      </c>
      <c r="P45" s="14">
        <f t="shared" si="0"/>
        <v>1</v>
      </c>
    </row>
    <row r="46" spans="1:16" ht="11.25" outlineLevel="1">
      <c r="A46" s="2" t="s">
        <v>75</v>
      </c>
      <c r="B46" s="2" t="s">
        <v>56</v>
      </c>
      <c r="C46" s="13">
        <v>14511554</v>
      </c>
      <c r="D46" s="13">
        <v>0</v>
      </c>
      <c r="E46" s="13">
        <v>0</v>
      </c>
      <c r="F46" s="13">
        <v>0</v>
      </c>
      <c r="G46" s="13">
        <v>6137087</v>
      </c>
      <c r="H46" s="13">
        <v>8374467</v>
      </c>
      <c r="I46" s="13">
        <v>8374467</v>
      </c>
      <c r="J46" s="13">
        <v>0</v>
      </c>
      <c r="K46" s="13">
        <v>8374467</v>
      </c>
      <c r="L46" s="13">
        <v>0</v>
      </c>
      <c r="M46" s="13">
        <v>8374467</v>
      </c>
      <c r="N46" s="13">
        <v>8374467</v>
      </c>
      <c r="O46" s="40">
        <v>0</v>
      </c>
      <c r="P46" s="14">
        <f t="shared" si="0"/>
        <v>1</v>
      </c>
    </row>
    <row r="47" spans="1:16" ht="11.25" outlineLevel="1">
      <c r="A47" s="2" t="s">
        <v>76</v>
      </c>
      <c r="B47" s="2" t="s">
        <v>60</v>
      </c>
      <c r="C47" s="13">
        <v>1804838</v>
      </c>
      <c r="D47" s="13">
        <v>0</v>
      </c>
      <c r="E47" s="13">
        <v>0</v>
      </c>
      <c r="F47" s="13">
        <v>0</v>
      </c>
      <c r="G47" s="13">
        <v>760774</v>
      </c>
      <c r="H47" s="13">
        <v>1044064</v>
      </c>
      <c r="I47" s="13">
        <v>1044064</v>
      </c>
      <c r="J47" s="13">
        <v>0</v>
      </c>
      <c r="K47" s="13">
        <v>1044064</v>
      </c>
      <c r="L47" s="13">
        <v>0</v>
      </c>
      <c r="M47" s="13">
        <v>1044064</v>
      </c>
      <c r="N47" s="13">
        <v>1044064</v>
      </c>
      <c r="O47" s="40">
        <v>0</v>
      </c>
      <c r="P47" s="14">
        <f t="shared" si="0"/>
        <v>1</v>
      </c>
    </row>
    <row r="48" spans="1:16" ht="11.25" outlineLevel="1">
      <c r="A48" s="2" t="s">
        <v>77</v>
      </c>
      <c r="B48" s="2" t="s">
        <v>62</v>
      </c>
      <c r="C48" s="13">
        <v>21283612</v>
      </c>
      <c r="D48" s="13">
        <v>0</v>
      </c>
      <c r="E48" s="13">
        <v>0</v>
      </c>
      <c r="F48" s="13">
        <v>0</v>
      </c>
      <c r="G48" s="13">
        <v>8591496</v>
      </c>
      <c r="H48" s="13">
        <v>12692116</v>
      </c>
      <c r="I48" s="13">
        <v>12692116</v>
      </c>
      <c r="J48" s="13">
        <v>0</v>
      </c>
      <c r="K48" s="13">
        <v>12692116</v>
      </c>
      <c r="L48" s="13">
        <v>0</v>
      </c>
      <c r="M48" s="13">
        <v>12692116</v>
      </c>
      <c r="N48" s="13">
        <v>12692116</v>
      </c>
      <c r="O48" s="40">
        <v>0</v>
      </c>
      <c r="P48" s="14">
        <f t="shared" si="0"/>
        <v>1</v>
      </c>
    </row>
    <row r="49" spans="1:16" ht="11.25" outlineLevel="1">
      <c r="A49" s="2" t="s">
        <v>78</v>
      </c>
      <c r="B49" s="2" t="s">
        <v>79</v>
      </c>
      <c r="C49" s="13">
        <v>301485013</v>
      </c>
      <c r="D49" s="13">
        <v>0</v>
      </c>
      <c r="E49" s="13">
        <v>0</v>
      </c>
      <c r="F49" s="13">
        <v>19817336</v>
      </c>
      <c r="G49" s="13">
        <v>4603738</v>
      </c>
      <c r="H49" s="13">
        <v>316698611</v>
      </c>
      <c r="I49" s="13">
        <v>316698611</v>
      </c>
      <c r="J49" s="13">
        <v>0</v>
      </c>
      <c r="K49" s="13">
        <v>316698611</v>
      </c>
      <c r="L49" s="13">
        <v>0</v>
      </c>
      <c r="M49" s="13">
        <v>316698611</v>
      </c>
      <c r="N49" s="13">
        <v>316698611</v>
      </c>
      <c r="O49" s="40">
        <v>0</v>
      </c>
      <c r="P49" s="14">
        <f t="shared" si="0"/>
        <v>1</v>
      </c>
    </row>
    <row r="50" spans="1:16" ht="11.25" outlineLevel="1">
      <c r="A50" s="2" t="s">
        <v>80</v>
      </c>
      <c r="B50" s="2" t="s">
        <v>11</v>
      </c>
      <c r="C50" s="13">
        <v>301485013</v>
      </c>
      <c r="D50" s="13">
        <v>0</v>
      </c>
      <c r="E50" s="13">
        <v>0</v>
      </c>
      <c r="F50" s="13">
        <v>19817336</v>
      </c>
      <c r="G50" s="13">
        <v>4603738</v>
      </c>
      <c r="H50" s="13">
        <v>316698611</v>
      </c>
      <c r="I50" s="13">
        <v>316698611</v>
      </c>
      <c r="J50" s="13">
        <v>0</v>
      </c>
      <c r="K50" s="13">
        <v>316698611</v>
      </c>
      <c r="L50" s="13">
        <v>0</v>
      </c>
      <c r="M50" s="13">
        <v>316698611</v>
      </c>
      <c r="N50" s="13">
        <v>316698611</v>
      </c>
      <c r="O50" s="40">
        <v>0</v>
      </c>
      <c r="P50" s="14">
        <f t="shared" si="0"/>
        <v>1</v>
      </c>
    </row>
    <row r="51" spans="1:16" ht="11.25" outlineLevel="1">
      <c r="A51" s="2" t="s">
        <v>81</v>
      </c>
      <c r="B51" s="2" t="s">
        <v>42</v>
      </c>
      <c r="C51" s="13">
        <v>301485013</v>
      </c>
      <c r="D51" s="13">
        <v>0</v>
      </c>
      <c r="E51" s="13">
        <v>0</v>
      </c>
      <c r="F51" s="13">
        <v>19817336</v>
      </c>
      <c r="G51" s="13">
        <v>4603738</v>
      </c>
      <c r="H51" s="13">
        <v>316698611</v>
      </c>
      <c r="I51" s="13">
        <v>316698611</v>
      </c>
      <c r="J51" s="13">
        <v>0</v>
      </c>
      <c r="K51" s="13">
        <v>316698611</v>
      </c>
      <c r="L51" s="13">
        <v>0</v>
      </c>
      <c r="M51" s="13">
        <v>316698611</v>
      </c>
      <c r="N51" s="13">
        <v>316698611</v>
      </c>
      <c r="O51" s="40">
        <v>0</v>
      </c>
      <c r="P51" s="14">
        <f t="shared" si="0"/>
        <v>1</v>
      </c>
    </row>
    <row r="52" spans="1:16" ht="11.25" outlineLevel="1">
      <c r="A52" s="2" t="s">
        <v>82</v>
      </c>
      <c r="B52" s="2" t="s">
        <v>44</v>
      </c>
      <c r="C52" s="13">
        <v>235379464</v>
      </c>
      <c r="D52" s="13">
        <v>0</v>
      </c>
      <c r="E52" s="13">
        <v>0</v>
      </c>
      <c r="F52" s="13">
        <v>17193348</v>
      </c>
      <c r="G52" s="13">
        <v>343262</v>
      </c>
      <c r="H52" s="13">
        <v>252229550</v>
      </c>
      <c r="I52" s="13">
        <v>252229550</v>
      </c>
      <c r="J52" s="13">
        <v>0</v>
      </c>
      <c r="K52" s="13">
        <v>252229550</v>
      </c>
      <c r="L52" s="13">
        <v>0</v>
      </c>
      <c r="M52" s="13">
        <v>252229550</v>
      </c>
      <c r="N52" s="13">
        <v>252229550</v>
      </c>
      <c r="O52" s="40">
        <v>0</v>
      </c>
      <c r="P52" s="14">
        <f t="shared" si="0"/>
        <v>1</v>
      </c>
    </row>
    <row r="53" spans="1:16" ht="11.25" outlineLevel="1">
      <c r="A53" s="2" t="s">
        <v>83</v>
      </c>
      <c r="B53" s="2" t="s">
        <v>50</v>
      </c>
      <c r="C53" s="13">
        <v>21904360</v>
      </c>
      <c r="D53" s="13">
        <v>0</v>
      </c>
      <c r="E53" s="13">
        <v>0</v>
      </c>
      <c r="F53" s="13">
        <v>2076402</v>
      </c>
      <c r="G53" s="13">
        <v>0</v>
      </c>
      <c r="H53" s="13">
        <v>23980762</v>
      </c>
      <c r="I53" s="13">
        <v>23980762</v>
      </c>
      <c r="J53" s="13">
        <v>0</v>
      </c>
      <c r="K53" s="13">
        <v>23980762</v>
      </c>
      <c r="L53" s="13">
        <v>0</v>
      </c>
      <c r="M53" s="13">
        <v>23980762</v>
      </c>
      <c r="N53" s="13">
        <v>23980762</v>
      </c>
      <c r="O53" s="40">
        <v>0</v>
      </c>
      <c r="P53" s="14">
        <f t="shared" si="0"/>
        <v>1</v>
      </c>
    </row>
    <row r="54" spans="1:16" ht="11.25" outlineLevel="1">
      <c r="A54" s="2" t="s">
        <v>84</v>
      </c>
      <c r="B54" s="2" t="s">
        <v>52</v>
      </c>
      <c r="C54" s="13">
        <v>10093529</v>
      </c>
      <c r="D54" s="13">
        <v>0</v>
      </c>
      <c r="E54" s="13">
        <v>0</v>
      </c>
      <c r="F54" s="13">
        <v>204324</v>
      </c>
      <c r="G54" s="13">
        <v>0</v>
      </c>
      <c r="H54" s="13">
        <v>10297853</v>
      </c>
      <c r="I54" s="13">
        <v>10297853</v>
      </c>
      <c r="J54" s="13">
        <v>0</v>
      </c>
      <c r="K54" s="13">
        <v>10297853</v>
      </c>
      <c r="L54" s="13">
        <v>0</v>
      </c>
      <c r="M54" s="13">
        <v>10297853</v>
      </c>
      <c r="N54" s="13">
        <v>10297853</v>
      </c>
      <c r="O54" s="40">
        <v>0</v>
      </c>
      <c r="P54" s="14">
        <f t="shared" si="0"/>
        <v>1</v>
      </c>
    </row>
    <row r="55" spans="1:16" ht="11.25" outlineLevel="1">
      <c r="A55" s="2" t="s">
        <v>85</v>
      </c>
      <c r="B55" s="2" t="s">
        <v>54</v>
      </c>
      <c r="C55" s="13">
        <v>6865234</v>
      </c>
      <c r="D55" s="13">
        <v>0</v>
      </c>
      <c r="E55" s="13">
        <v>0</v>
      </c>
      <c r="F55" s="13">
        <v>343262</v>
      </c>
      <c r="G55" s="13">
        <v>0</v>
      </c>
      <c r="H55" s="13">
        <v>7208496</v>
      </c>
      <c r="I55" s="13">
        <v>7208496</v>
      </c>
      <c r="J55" s="13">
        <v>0</v>
      </c>
      <c r="K55" s="13">
        <v>7208496</v>
      </c>
      <c r="L55" s="13">
        <v>0</v>
      </c>
      <c r="M55" s="13">
        <v>7208496</v>
      </c>
      <c r="N55" s="13">
        <v>7208496</v>
      </c>
      <c r="O55" s="40">
        <v>0</v>
      </c>
      <c r="P55" s="14">
        <f t="shared" si="0"/>
        <v>1</v>
      </c>
    </row>
    <row r="56" spans="1:16" ht="11.25" outlineLevel="1">
      <c r="A56" s="2" t="s">
        <v>86</v>
      </c>
      <c r="B56" s="2" t="s">
        <v>56</v>
      </c>
      <c r="C56" s="13">
        <v>10514093</v>
      </c>
      <c r="D56" s="13">
        <v>0</v>
      </c>
      <c r="E56" s="13">
        <v>0</v>
      </c>
      <c r="F56" s="13">
        <v>0</v>
      </c>
      <c r="G56" s="13">
        <v>1591338</v>
      </c>
      <c r="H56" s="13">
        <v>8922755</v>
      </c>
      <c r="I56" s="13">
        <v>8922755</v>
      </c>
      <c r="J56" s="13">
        <v>0</v>
      </c>
      <c r="K56" s="13">
        <v>8922755</v>
      </c>
      <c r="L56" s="13">
        <v>0</v>
      </c>
      <c r="M56" s="13">
        <v>8922755</v>
      </c>
      <c r="N56" s="13">
        <v>8922755</v>
      </c>
      <c r="O56" s="40">
        <v>0</v>
      </c>
      <c r="P56" s="14">
        <f t="shared" si="0"/>
        <v>1</v>
      </c>
    </row>
    <row r="57" spans="1:16" ht="11.25" outlineLevel="1">
      <c r="A57" s="2" t="s">
        <v>87</v>
      </c>
      <c r="B57" s="2" t="s">
        <v>60</v>
      </c>
      <c r="C57" s="13">
        <v>1307664</v>
      </c>
      <c r="D57" s="13">
        <v>0</v>
      </c>
      <c r="E57" s="13">
        <v>0</v>
      </c>
      <c r="F57" s="13">
        <v>0</v>
      </c>
      <c r="G57" s="13">
        <v>195635</v>
      </c>
      <c r="H57" s="13">
        <v>1112029</v>
      </c>
      <c r="I57" s="13">
        <v>1112029</v>
      </c>
      <c r="J57" s="13">
        <v>0</v>
      </c>
      <c r="K57" s="13">
        <v>1112029</v>
      </c>
      <c r="L57" s="13">
        <v>0</v>
      </c>
      <c r="M57" s="13">
        <v>1112029</v>
      </c>
      <c r="N57" s="13">
        <v>1112029</v>
      </c>
      <c r="O57" s="40">
        <v>0</v>
      </c>
      <c r="P57" s="14">
        <f t="shared" si="0"/>
        <v>1</v>
      </c>
    </row>
    <row r="58" spans="1:16" ht="11.25" outlineLevel="1">
      <c r="A58" s="2" t="s">
        <v>88</v>
      </c>
      <c r="B58" s="2" t="s">
        <v>62</v>
      </c>
      <c r="C58" s="13">
        <v>15420669</v>
      </c>
      <c r="D58" s="13">
        <v>0</v>
      </c>
      <c r="E58" s="13">
        <v>0</v>
      </c>
      <c r="F58" s="13">
        <v>0</v>
      </c>
      <c r="G58" s="13">
        <v>2473503</v>
      </c>
      <c r="H58" s="13">
        <v>12947166</v>
      </c>
      <c r="I58" s="13">
        <v>12947166</v>
      </c>
      <c r="J58" s="13">
        <v>0</v>
      </c>
      <c r="K58" s="13">
        <v>12947166</v>
      </c>
      <c r="L58" s="13">
        <v>0</v>
      </c>
      <c r="M58" s="13">
        <v>12947166</v>
      </c>
      <c r="N58" s="13">
        <v>12947166</v>
      </c>
      <c r="O58" s="40">
        <v>0</v>
      </c>
      <c r="P58" s="14">
        <f t="shared" si="0"/>
        <v>1</v>
      </c>
    </row>
    <row r="59" spans="1:16" ht="11.25" outlineLevel="1">
      <c r="A59" s="2" t="s">
        <v>89</v>
      </c>
      <c r="B59" s="2" t="s">
        <v>90</v>
      </c>
      <c r="C59" s="13">
        <v>298203346</v>
      </c>
      <c r="D59" s="13">
        <v>0</v>
      </c>
      <c r="E59" s="13">
        <v>0</v>
      </c>
      <c r="F59" s="13">
        <v>2986567</v>
      </c>
      <c r="G59" s="13">
        <v>12515727</v>
      </c>
      <c r="H59" s="13">
        <v>288674186</v>
      </c>
      <c r="I59" s="13">
        <v>287361562</v>
      </c>
      <c r="J59" s="13">
        <v>1312624</v>
      </c>
      <c r="K59" s="13">
        <v>287361562</v>
      </c>
      <c r="L59" s="13">
        <v>0</v>
      </c>
      <c r="M59" s="13">
        <v>287361562</v>
      </c>
      <c r="N59" s="13">
        <v>287361562</v>
      </c>
      <c r="O59" s="40">
        <v>0</v>
      </c>
      <c r="P59" s="14">
        <f t="shared" si="0"/>
        <v>0.9954529221397025</v>
      </c>
    </row>
    <row r="60" spans="1:16" ht="11.25" outlineLevel="1">
      <c r="A60" s="2" t="s">
        <v>91</v>
      </c>
      <c r="B60" s="2" t="s">
        <v>11</v>
      </c>
      <c r="C60" s="13">
        <v>298203346</v>
      </c>
      <c r="D60" s="13">
        <v>0</v>
      </c>
      <c r="E60" s="13">
        <v>0</v>
      </c>
      <c r="F60" s="13">
        <v>2986567</v>
      </c>
      <c r="G60" s="13">
        <v>12515727</v>
      </c>
      <c r="H60" s="13">
        <v>288674186</v>
      </c>
      <c r="I60" s="13">
        <v>287361562</v>
      </c>
      <c r="J60" s="13">
        <v>1312624</v>
      </c>
      <c r="K60" s="13">
        <v>287361562</v>
      </c>
      <c r="L60" s="13">
        <v>0</v>
      </c>
      <c r="M60" s="13">
        <v>287361562</v>
      </c>
      <c r="N60" s="13">
        <v>287361562</v>
      </c>
      <c r="O60" s="40">
        <v>0</v>
      </c>
      <c r="P60" s="14">
        <f t="shared" si="0"/>
        <v>0.9954529221397025</v>
      </c>
    </row>
    <row r="61" spans="1:16" ht="11.25" outlineLevel="1">
      <c r="A61" s="2" t="s">
        <v>92</v>
      </c>
      <c r="B61" s="2" t="s">
        <v>42</v>
      </c>
      <c r="C61" s="13">
        <v>298203346</v>
      </c>
      <c r="D61" s="13">
        <v>0</v>
      </c>
      <c r="E61" s="13">
        <v>0</v>
      </c>
      <c r="F61" s="13">
        <v>2986567</v>
      </c>
      <c r="G61" s="13">
        <v>12515727</v>
      </c>
      <c r="H61" s="13">
        <v>288674186</v>
      </c>
      <c r="I61" s="13">
        <v>287361562</v>
      </c>
      <c r="J61" s="13">
        <v>1312624</v>
      </c>
      <c r="K61" s="13">
        <v>287361562</v>
      </c>
      <c r="L61" s="13">
        <v>0</v>
      </c>
      <c r="M61" s="13">
        <v>287361562</v>
      </c>
      <c r="N61" s="13">
        <v>287361562</v>
      </c>
      <c r="O61" s="40">
        <v>0</v>
      </c>
      <c r="P61" s="14">
        <f t="shared" si="0"/>
        <v>0.9954529221397025</v>
      </c>
    </row>
    <row r="62" spans="1:16" ht="11.25" outlineLevel="1">
      <c r="A62" s="2" t="s">
        <v>93</v>
      </c>
      <c r="B62" s="2" t="s">
        <v>44</v>
      </c>
      <c r="C62" s="13">
        <v>232612187</v>
      </c>
      <c r="D62" s="13">
        <v>0</v>
      </c>
      <c r="E62" s="13">
        <v>0</v>
      </c>
      <c r="F62" s="13">
        <v>0</v>
      </c>
      <c r="G62" s="13">
        <v>6584066</v>
      </c>
      <c r="H62" s="13">
        <v>226028121</v>
      </c>
      <c r="I62" s="13">
        <v>224715497</v>
      </c>
      <c r="J62" s="13">
        <v>1312624</v>
      </c>
      <c r="K62" s="13">
        <v>224715497</v>
      </c>
      <c r="L62" s="13">
        <v>0</v>
      </c>
      <c r="M62" s="13">
        <v>224715497</v>
      </c>
      <c r="N62" s="13">
        <v>224715497</v>
      </c>
      <c r="O62" s="40">
        <v>0</v>
      </c>
      <c r="P62" s="14">
        <f t="shared" si="0"/>
        <v>0.9941926518072501</v>
      </c>
    </row>
    <row r="63" spans="1:16" ht="11.25" outlineLevel="1">
      <c r="A63" s="2" t="s">
        <v>94</v>
      </c>
      <c r="B63" s="2" t="s">
        <v>50</v>
      </c>
      <c r="C63" s="13">
        <v>21666014</v>
      </c>
      <c r="D63" s="13">
        <v>0</v>
      </c>
      <c r="E63" s="13">
        <v>0</v>
      </c>
      <c r="F63" s="13">
        <v>2008152</v>
      </c>
      <c r="G63" s="13">
        <v>0</v>
      </c>
      <c r="H63" s="13">
        <v>23674166</v>
      </c>
      <c r="I63" s="13">
        <v>23674166</v>
      </c>
      <c r="J63" s="13">
        <v>0</v>
      </c>
      <c r="K63" s="13">
        <v>23674166</v>
      </c>
      <c r="L63" s="13">
        <v>0</v>
      </c>
      <c r="M63" s="13">
        <v>23674166</v>
      </c>
      <c r="N63" s="13">
        <v>23674166</v>
      </c>
      <c r="O63" s="40">
        <v>0</v>
      </c>
      <c r="P63" s="14">
        <f t="shared" si="0"/>
        <v>1</v>
      </c>
    </row>
    <row r="64" spans="1:16" ht="11.25" outlineLevel="1">
      <c r="A64" s="2" t="s">
        <v>95</v>
      </c>
      <c r="B64" s="2" t="s">
        <v>52</v>
      </c>
      <c r="C64" s="13">
        <v>9983699</v>
      </c>
      <c r="D64" s="13">
        <v>0</v>
      </c>
      <c r="E64" s="13">
        <v>0</v>
      </c>
      <c r="F64" s="13">
        <v>339857</v>
      </c>
      <c r="G64" s="13">
        <v>0</v>
      </c>
      <c r="H64" s="13">
        <v>10323556</v>
      </c>
      <c r="I64" s="13">
        <v>10323556</v>
      </c>
      <c r="J64" s="13">
        <v>0</v>
      </c>
      <c r="K64" s="13">
        <v>10323556</v>
      </c>
      <c r="L64" s="13">
        <v>0</v>
      </c>
      <c r="M64" s="13">
        <v>10323556</v>
      </c>
      <c r="N64" s="13">
        <v>10323556</v>
      </c>
      <c r="O64" s="40">
        <v>0</v>
      </c>
      <c r="P64" s="14">
        <f t="shared" si="0"/>
        <v>1</v>
      </c>
    </row>
    <row r="65" spans="1:16" ht="11.25" outlineLevel="1">
      <c r="A65" s="2" t="s">
        <v>96</v>
      </c>
      <c r="B65" s="2" t="s">
        <v>54</v>
      </c>
      <c r="C65" s="13">
        <v>6996595</v>
      </c>
      <c r="D65" s="13">
        <v>0</v>
      </c>
      <c r="E65" s="13">
        <v>0</v>
      </c>
      <c r="F65" s="13">
        <v>0</v>
      </c>
      <c r="G65" s="13">
        <v>172445</v>
      </c>
      <c r="H65" s="13">
        <v>6824150</v>
      </c>
      <c r="I65" s="13">
        <v>6824150</v>
      </c>
      <c r="J65" s="13">
        <v>0</v>
      </c>
      <c r="K65" s="13">
        <v>6824150</v>
      </c>
      <c r="L65" s="13">
        <v>0</v>
      </c>
      <c r="M65" s="13">
        <v>6824150</v>
      </c>
      <c r="N65" s="13">
        <v>6824150</v>
      </c>
      <c r="O65" s="40">
        <v>0</v>
      </c>
      <c r="P65" s="14">
        <f t="shared" si="0"/>
        <v>1</v>
      </c>
    </row>
    <row r="66" spans="1:16" ht="11.25" outlineLevel="1">
      <c r="A66" s="2" t="s">
        <v>97</v>
      </c>
      <c r="B66" s="2" t="s">
        <v>56</v>
      </c>
      <c r="C66" s="13">
        <v>10399687</v>
      </c>
      <c r="D66" s="13">
        <v>0</v>
      </c>
      <c r="E66" s="13">
        <v>0</v>
      </c>
      <c r="F66" s="13">
        <v>337514</v>
      </c>
      <c r="G66" s="13">
        <v>0</v>
      </c>
      <c r="H66" s="13">
        <v>10737201</v>
      </c>
      <c r="I66" s="13">
        <v>10737201</v>
      </c>
      <c r="J66" s="13">
        <v>0</v>
      </c>
      <c r="K66" s="13">
        <v>10737201</v>
      </c>
      <c r="L66" s="13">
        <v>0</v>
      </c>
      <c r="M66" s="13">
        <v>10737201</v>
      </c>
      <c r="N66" s="13">
        <v>10737201</v>
      </c>
      <c r="O66" s="40">
        <v>0</v>
      </c>
      <c r="P66" s="14">
        <f t="shared" si="0"/>
        <v>1</v>
      </c>
    </row>
    <row r="67" spans="1:16" ht="11.25" outlineLevel="1">
      <c r="A67" s="2" t="s">
        <v>98</v>
      </c>
      <c r="B67" s="2" t="s">
        <v>60</v>
      </c>
      <c r="C67" s="13">
        <v>1292290</v>
      </c>
      <c r="D67" s="13">
        <v>0</v>
      </c>
      <c r="E67" s="13">
        <v>0</v>
      </c>
      <c r="F67" s="13">
        <v>301044</v>
      </c>
      <c r="G67" s="13">
        <v>0</v>
      </c>
      <c r="H67" s="13">
        <v>1593334</v>
      </c>
      <c r="I67" s="13">
        <v>1593334</v>
      </c>
      <c r="J67" s="13">
        <v>0</v>
      </c>
      <c r="K67" s="13">
        <v>1593334</v>
      </c>
      <c r="L67" s="13">
        <v>0</v>
      </c>
      <c r="M67" s="13">
        <v>1593334</v>
      </c>
      <c r="N67" s="13">
        <v>1593334</v>
      </c>
      <c r="O67" s="40">
        <v>0</v>
      </c>
      <c r="P67" s="14">
        <f t="shared" si="0"/>
        <v>1</v>
      </c>
    </row>
    <row r="68" spans="1:16" ht="11.25" outlineLevel="1">
      <c r="A68" s="2" t="s">
        <v>99</v>
      </c>
      <c r="B68" s="2" t="s">
        <v>62</v>
      </c>
      <c r="C68" s="13">
        <v>15252874</v>
      </c>
      <c r="D68" s="13">
        <v>0</v>
      </c>
      <c r="E68" s="13">
        <v>0</v>
      </c>
      <c r="F68" s="13">
        <v>0</v>
      </c>
      <c r="G68" s="13">
        <v>5759216</v>
      </c>
      <c r="H68" s="13">
        <v>9493658</v>
      </c>
      <c r="I68" s="13">
        <v>9493658</v>
      </c>
      <c r="J68" s="13">
        <v>0</v>
      </c>
      <c r="K68" s="13">
        <v>9493658</v>
      </c>
      <c r="L68" s="13">
        <v>0</v>
      </c>
      <c r="M68" s="13">
        <v>9493658</v>
      </c>
      <c r="N68" s="13">
        <v>9493658</v>
      </c>
      <c r="O68" s="40">
        <v>0</v>
      </c>
      <c r="P68" s="14">
        <f t="shared" si="0"/>
        <v>1</v>
      </c>
    </row>
    <row r="69" spans="1:16" ht="11.25" outlineLevel="1">
      <c r="A69" s="2" t="s">
        <v>100</v>
      </c>
      <c r="B69" s="2" t="s">
        <v>101</v>
      </c>
      <c r="C69" s="13">
        <v>645641695</v>
      </c>
      <c r="D69" s="13">
        <v>0</v>
      </c>
      <c r="E69" s="13">
        <v>0</v>
      </c>
      <c r="F69" s="13">
        <v>40584869</v>
      </c>
      <c r="G69" s="13">
        <v>24316708</v>
      </c>
      <c r="H69" s="13">
        <v>661909856</v>
      </c>
      <c r="I69" s="13">
        <v>661909856</v>
      </c>
      <c r="J69" s="13">
        <v>0</v>
      </c>
      <c r="K69" s="13">
        <v>661909856</v>
      </c>
      <c r="L69" s="13">
        <v>0</v>
      </c>
      <c r="M69" s="13">
        <v>661909856</v>
      </c>
      <c r="N69" s="13">
        <v>661909856</v>
      </c>
      <c r="O69" s="40">
        <v>0</v>
      </c>
      <c r="P69" s="14">
        <f aca="true" t="shared" si="1" ref="P69:P132">+K69/H69</f>
        <v>1</v>
      </c>
    </row>
    <row r="70" spans="1:16" ht="11.25" outlineLevel="1">
      <c r="A70" s="2" t="s">
        <v>102</v>
      </c>
      <c r="B70" s="2" t="s">
        <v>11</v>
      </c>
      <c r="C70" s="13">
        <v>645641695</v>
      </c>
      <c r="D70" s="13">
        <v>0</v>
      </c>
      <c r="E70" s="13">
        <v>0</v>
      </c>
      <c r="F70" s="13">
        <v>40584869</v>
      </c>
      <c r="G70" s="13">
        <v>24316708</v>
      </c>
      <c r="H70" s="13">
        <v>661909856</v>
      </c>
      <c r="I70" s="13">
        <v>661909856</v>
      </c>
      <c r="J70" s="13">
        <v>0</v>
      </c>
      <c r="K70" s="13">
        <v>661909856</v>
      </c>
      <c r="L70" s="13">
        <v>0</v>
      </c>
      <c r="M70" s="13">
        <v>661909856</v>
      </c>
      <c r="N70" s="13">
        <v>661909856</v>
      </c>
      <c r="O70" s="40">
        <v>0</v>
      </c>
      <c r="P70" s="14">
        <f t="shared" si="1"/>
        <v>1</v>
      </c>
    </row>
    <row r="71" spans="1:16" ht="11.25" outlineLevel="1">
      <c r="A71" s="2" t="s">
        <v>103</v>
      </c>
      <c r="B71" s="2" t="s">
        <v>42</v>
      </c>
      <c r="C71" s="13">
        <v>645641695</v>
      </c>
      <c r="D71" s="13">
        <v>0</v>
      </c>
      <c r="E71" s="13">
        <v>0</v>
      </c>
      <c r="F71" s="13">
        <v>40584869</v>
      </c>
      <c r="G71" s="13">
        <v>24316708</v>
      </c>
      <c r="H71" s="13">
        <v>661909856</v>
      </c>
      <c r="I71" s="13">
        <v>661909856</v>
      </c>
      <c r="J71" s="13">
        <v>0</v>
      </c>
      <c r="K71" s="13">
        <v>661909856</v>
      </c>
      <c r="L71" s="13">
        <v>0</v>
      </c>
      <c r="M71" s="13">
        <v>661909856</v>
      </c>
      <c r="N71" s="13">
        <v>661909856</v>
      </c>
      <c r="O71" s="40">
        <v>0</v>
      </c>
      <c r="P71" s="14">
        <f t="shared" si="1"/>
        <v>1</v>
      </c>
    </row>
    <row r="72" spans="1:16" ht="11.25" outlineLevel="1">
      <c r="A72" s="2" t="s">
        <v>104</v>
      </c>
      <c r="B72" s="2" t="s">
        <v>44</v>
      </c>
      <c r="C72" s="13">
        <v>503458625</v>
      </c>
      <c r="D72" s="13">
        <v>0</v>
      </c>
      <c r="E72" s="13">
        <v>0</v>
      </c>
      <c r="F72" s="13">
        <v>40539588</v>
      </c>
      <c r="G72" s="13">
        <v>0</v>
      </c>
      <c r="H72" s="13">
        <v>543998213</v>
      </c>
      <c r="I72" s="13">
        <v>543998213</v>
      </c>
      <c r="J72" s="13">
        <v>0</v>
      </c>
      <c r="K72" s="13">
        <v>543998213</v>
      </c>
      <c r="L72" s="13">
        <v>0</v>
      </c>
      <c r="M72" s="13">
        <v>543998213</v>
      </c>
      <c r="N72" s="13">
        <v>543998213</v>
      </c>
      <c r="O72" s="40">
        <v>0</v>
      </c>
      <c r="P72" s="14">
        <f t="shared" si="1"/>
        <v>1</v>
      </c>
    </row>
    <row r="73" spans="1:16" ht="11.25" outlineLevel="1">
      <c r="A73" s="2" t="s">
        <v>105</v>
      </c>
      <c r="B73" s="2" t="s">
        <v>50</v>
      </c>
      <c r="C73" s="13">
        <v>46909275</v>
      </c>
      <c r="D73" s="13">
        <v>0</v>
      </c>
      <c r="E73" s="13">
        <v>0</v>
      </c>
      <c r="F73" s="13">
        <v>0</v>
      </c>
      <c r="G73" s="13">
        <v>2173300</v>
      </c>
      <c r="H73" s="13">
        <v>44735975</v>
      </c>
      <c r="I73" s="13">
        <v>44735975</v>
      </c>
      <c r="J73" s="13">
        <v>0</v>
      </c>
      <c r="K73" s="13">
        <v>44735975</v>
      </c>
      <c r="L73" s="13">
        <v>0</v>
      </c>
      <c r="M73" s="13">
        <v>44735975</v>
      </c>
      <c r="N73" s="13">
        <v>44735975</v>
      </c>
      <c r="O73" s="40">
        <v>0</v>
      </c>
      <c r="P73" s="14">
        <f t="shared" si="1"/>
        <v>1</v>
      </c>
    </row>
    <row r="74" spans="1:16" ht="11.25" outlineLevel="1">
      <c r="A74" s="2" t="s">
        <v>106</v>
      </c>
      <c r="B74" s="2" t="s">
        <v>52</v>
      </c>
      <c r="C74" s="13">
        <v>21615794</v>
      </c>
      <c r="D74" s="13">
        <v>0</v>
      </c>
      <c r="E74" s="13">
        <v>0</v>
      </c>
      <c r="F74" s="13">
        <v>0</v>
      </c>
      <c r="G74" s="13">
        <v>2791615</v>
      </c>
      <c r="H74" s="13">
        <v>18824179</v>
      </c>
      <c r="I74" s="13">
        <v>18824179</v>
      </c>
      <c r="J74" s="13">
        <v>0</v>
      </c>
      <c r="K74" s="13">
        <v>18824179</v>
      </c>
      <c r="L74" s="13">
        <v>0</v>
      </c>
      <c r="M74" s="13">
        <v>18824179</v>
      </c>
      <c r="N74" s="13">
        <v>18824179</v>
      </c>
      <c r="O74" s="40">
        <v>0</v>
      </c>
      <c r="P74" s="14">
        <f t="shared" si="1"/>
        <v>1</v>
      </c>
    </row>
    <row r="75" spans="1:16" ht="11.25" outlineLevel="1">
      <c r="A75" s="2" t="s">
        <v>107</v>
      </c>
      <c r="B75" s="2" t="s">
        <v>54</v>
      </c>
      <c r="C75" s="13">
        <v>15320427</v>
      </c>
      <c r="D75" s="13">
        <v>0</v>
      </c>
      <c r="E75" s="13">
        <v>0</v>
      </c>
      <c r="F75" s="13">
        <v>0</v>
      </c>
      <c r="G75" s="13">
        <v>4500640</v>
      </c>
      <c r="H75" s="13">
        <v>10819787</v>
      </c>
      <c r="I75" s="13">
        <v>10819787</v>
      </c>
      <c r="J75" s="13">
        <v>0</v>
      </c>
      <c r="K75" s="13">
        <v>10819787</v>
      </c>
      <c r="L75" s="13">
        <v>0</v>
      </c>
      <c r="M75" s="13">
        <v>10819787</v>
      </c>
      <c r="N75" s="13">
        <v>10819787</v>
      </c>
      <c r="O75" s="40">
        <v>0</v>
      </c>
      <c r="P75" s="14">
        <f t="shared" si="1"/>
        <v>1</v>
      </c>
    </row>
    <row r="76" spans="1:16" ht="11.25" outlineLevel="1">
      <c r="A76" s="2" t="s">
        <v>108</v>
      </c>
      <c r="B76" s="2" t="s">
        <v>56</v>
      </c>
      <c r="C76" s="13">
        <v>22516452</v>
      </c>
      <c r="D76" s="13">
        <v>0</v>
      </c>
      <c r="E76" s="13">
        <v>0</v>
      </c>
      <c r="F76" s="13">
        <v>24741</v>
      </c>
      <c r="G76" s="13">
        <v>0</v>
      </c>
      <c r="H76" s="13">
        <v>22541193</v>
      </c>
      <c r="I76" s="13">
        <v>22541193</v>
      </c>
      <c r="J76" s="13">
        <v>0</v>
      </c>
      <c r="K76" s="13">
        <v>22541193</v>
      </c>
      <c r="L76" s="13">
        <v>0</v>
      </c>
      <c r="M76" s="13">
        <v>22541193</v>
      </c>
      <c r="N76" s="13">
        <v>22541193</v>
      </c>
      <c r="O76" s="40">
        <v>0</v>
      </c>
      <c r="P76" s="14">
        <f t="shared" si="1"/>
        <v>1</v>
      </c>
    </row>
    <row r="77" spans="1:16" ht="11.25" outlineLevel="1">
      <c r="A77" s="2" t="s">
        <v>109</v>
      </c>
      <c r="B77" s="2" t="s">
        <v>60</v>
      </c>
      <c r="C77" s="13">
        <v>2796992</v>
      </c>
      <c r="D77" s="13">
        <v>0</v>
      </c>
      <c r="E77" s="13">
        <v>0</v>
      </c>
      <c r="F77" s="13">
        <v>20540</v>
      </c>
      <c r="G77" s="13">
        <v>0</v>
      </c>
      <c r="H77" s="13">
        <v>2817532</v>
      </c>
      <c r="I77" s="13">
        <v>2817532</v>
      </c>
      <c r="J77" s="13">
        <v>0</v>
      </c>
      <c r="K77" s="13">
        <v>2817532</v>
      </c>
      <c r="L77" s="13">
        <v>0</v>
      </c>
      <c r="M77" s="13">
        <v>2817532</v>
      </c>
      <c r="N77" s="13">
        <v>2817532</v>
      </c>
      <c r="O77" s="40">
        <v>0</v>
      </c>
      <c r="P77" s="14">
        <f t="shared" si="1"/>
        <v>1</v>
      </c>
    </row>
    <row r="78" spans="1:16" ht="11.25" outlineLevel="1">
      <c r="A78" s="2" t="s">
        <v>110</v>
      </c>
      <c r="B78" s="2" t="s">
        <v>62</v>
      </c>
      <c r="C78" s="13">
        <v>33024130</v>
      </c>
      <c r="D78" s="13">
        <v>0</v>
      </c>
      <c r="E78" s="13">
        <v>0</v>
      </c>
      <c r="F78" s="13">
        <v>0</v>
      </c>
      <c r="G78" s="13">
        <v>14851153</v>
      </c>
      <c r="H78" s="13">
        <v>18172977</v>
      </c>
      <c r="I78" s="13">
        <v>18172977</v>
      </c>
      <c r="J78" s="13">
        <v>0</v>
      </c>
      <c r="K78" s="13">
        <v>18172977</v>
      </c>
      <c r="L78" s="13">
        <v>0</v>
      </c>
      <c r="M78" s="13">
        <v>18172977</v>
      </c>
      <c r="N78" s="13">
        <v>18172977</v>
      </c>
      <c r="O78" s="40">
        <v>0</v>
      </c>
      <c r="P78" s="14">
        <f t="shared" si="1"/>
        <v>1</v>
      </c>
    </row>
    <row r="79" spans="1:16" ht="11.25" outlineLevel="1">
      <c r="A79" s="2" t="s">
        <v>111</v>
      </c>
      <c r="B79" s="2" t="s">
        <v>112</v>
      </c>
      <c r="C79" s="13">
        <v>3905898739</v>
      </c>
      <c r="D79" s="13">
        <v>0</v>
      </c>
      <c r="E79" s="13">
        <v>0</v>
      </c>
      <c r="F79" s="13">
        <v>134548905</v>
      </c>
      <c r="G79" s="13">
        <v>58260837</v>
      </c>
      <c r="H79" s="13">
        <v>3982186807</v>
      </c>
      <c r="I79" s="13">
        <v>3972688307</v>
      </c>
      <c r="J79" s="13">
        <v>9498500</v>
      </c>
      <c r="K79" s="13">
        <v>3972688307</v>
      </c>
      <c r="L79" s="13">
        <v>0</v>
      </c>
      <c r="M79" s="13">
        <v>3972688307</v>
      </c>
      <c r="N79" s="13">
        <v>3971550007</v>
      </c>
      <c r="O79" s="40">
        <v>1138300</v>
      </c>
      <c r="P79" s="14">
        <f t="shared" si="1"/>
        <v>0.9976147527827416</v>
      </c>
    </row>
    <row r="80" spans="1:16" ht="11.25" outlineLevel="1">
      <c r="A80" s="2" t="s">
        <v>113</v>
      </c>
      <c r="B80" s="2" t="s">
        <v>11</v>
      </c>
      <c r="C80" s="13">
        <v>3905898739</v>
      </c>
      <c r="D80" s="13">
        <v>0</v>
      </c>
      <c r="E80" s="13">
        <v>0</v>
      </c>
      <c r="F80" s="13">
        <v>134548905</v>
      </c>
      <c r="G80" s="13">
        <v>58260837</v>
      </c>
      <c r="H80" s="13">
        <v>3982186807</v>
      </c>
      <c r="I80" s="13">
        <v>3972688307</v>
      </c>
      <c r="J80" s="13">
        <v>9498500</v>
      </c>
      <c r="K80" s="13">
        <v>3972688307</v>
      </c>
      <c r="L80" s="13">
        <v>0</v>
      </c>
      <c r="M80" s="13">
        <v>3972688307</v>
      </c>
      <c r="N80" s="13">
        <v>3971550007</v>
      </c>
      <c r="O80" s="40">
        <v>1138300</v>
      </c>
      <c r="P80" s="14">
        <f t="shared" si="1"/>
        <v>0.9976147527827416</v>
      </c>
    </row>
    <row r="81" spans="1:16" ht="11.25" outlineLevel="1">
      <c r="A81" s="2" t="s">
        <v>114</v>
      </c>
      <c r="B81" s="2" t="s">
        <v>42</v>
      </c>
      <c r="C81" s="13">
        <v>1400128127</v>
      </c>
      <c r="D81" s="13">
        <v>0</v>
      </c>
      <c r="E81" s="13">
        <v>0</v>
      </c>
      <c r="F81" s="13">
        <v>28626477</v>
      </c>
      <c r="G81" s="13">
        <v>58260837</v>
      </c>
      <c r="H81" s="13">
        <v>1370493767</v>
      </c>
      <c r="I81" s="13">
        <v>1370493767</v>
      </c>
      <c r="J81" s="13">
        <v>0</v>
      </c>
      <c r="K81" s="13">
        <v>1370493767</v>
      </c>
      <c r="L81" s="13">
        <v>0</v>
      </c>
      <c r="M81" s="13">
        <v>1370493767</v>
      </c>
      <c r="N81" s="13">
        <v>1370493767</v>
      </c>
      <c r="O81" s="40">
        <v>0</v>
      </c>
      <c r="P81" s="14">
        <f t="shared" si="1"/>
        <v>1</v>
      </c>
    </row>
    <row r="82" spans="1:16" ht="11.25" outlineLevel="1">
      <c r="A82" s="2" t="s">
        <v>115</v>
      </c>
      <c r="B82" s="2" t="s">
        <v>44</v>
      </c>
      <c r="C82" s="13">
        <v>1090664977</v>
      </c>
      <c r="D82" s="13">
        <v>0</v>
      </c>
      <c r="E82" s="13">
        <v>0</v>
      </c>
      <c r="F82" s="13">
        <v>21900830</v>
      </c>
      <c r="G82" s="13">
        <v>28575439</v>
      </c>
      <c r="H82" s="13">
        <v>1083990368</v>
      </c>
      <c r="I82" s="13">
        <v>1083990368</v>
      </c>
      <c r="J82" s="13">
        <v>0</v>
      </c>
      <c r="K82" s="13">
        <v>1083990368</v>
      </c>
      <c r="L82" s="13">
        <v>0</v>
      </c>
      <c r="M82" s="13">
        <v>1083990368</v>
      </c>
      <c r="N82" s="13">
        <v>1083990368</v>
      </c>
      <c r="O82" s="40">
        <v>0</v>
      </c>
      <c r="P82" s="14">
        <f t="shared" si="1"/>
        <v>1</v>
      </c>
    </row>
    <row r="83" spans="1:16" ht="11.25" outlineLevel="1">
      <c r="A83" s="2" t="s">
        <v>116</v>
      </c>
      <c r="B83" s="2" t="s">
        <v>50</v>
      </c>
      <c r="C83" s="13">
        <v>101727151</v>
      </c>
      <c r="D83" s="13">
        <v>0</v>
      </c>
      <c r="E83" s="13">
        <v>0</v>
      </c>
      <c r="F83" s="13">
        <v>1351519</v>
      </c>
      <c r="G83" s="13">
        <v>0</v>
      </c>
      <c r="H83" s="13">
        <v>103078670</v>
      </c>
      <c r="I83" s="13">
        <v>103078670</v>
      </c>
      <c r="J83" s="13">
        <v>0</v>
      </c>
      <c r="K83" s="13">
        <v>103078670</v>
      </c>
      <c r="L83" s="13">
        <v>0</v>
      </c>
      <c r="M83" s="13">
        <v>103078670</v>
      </c>
      <c r="N83" s="13">
        <v>103078670</v>
      </c>
      <c r="O83" s="40">
        <v>0</v>
      </c>
      <c r="P83" s="14">
        <f t="shared" si="1"/>
        <v>1</v>
      </c>
    </row>
    <row r="84" spans="1:16" ht="11.25" outlineLevel="1">
      <c r="A84" s="2" t="s">
        <v>117</v>
      </c>
      <c r="B84" s="2" t="s">
        <v>52</v>
      </c>
      <c r="C84" s="13">
        <v>46875871</v>
      </c>
      <c r="D84" s="13">
        <v>0</v>
      </c>
      <c r="E84" s="13">
        <v>0</v>
      </c>
      <c r="F84" s="13">
        <v>0</v>
      </c>
      <c r="G84" s="13">
        <v>3002946</v>
      </c>
      <c r="H84" s="13">
        <v>43872925</v>
      </c>
      <c r="I84" s="13">
        <v>43872925</v>
      </c>
      <c r="J84" s="13">
        <v>0</v>
      </c>
      <c r="K84" s="13">
        <v>43872925</v>
      </c>
      <c r="L84" s="13">
        <v>0</v>
      </c>
      <c r="M84" s="13">
        <v>43872925</v>
      </c>
      <c r="N84" s="13">
        <v>43872925</v>
      </c>
      <c r="O84" s="40">
        <v>0</v>
      </c>
      <c r="P84" s="14">
        <f t="shared" si="1"/>
        <v>1</v>
      </c>
    </row>
    <row r="85" spans="1:16" ht="11.25" outlineLevel="1">
      <c r="A85" s="2" t="s">
        <v>118</v>
      </c>
      <c r="B85" s="2" t="s">
        <v>54</v>
      </c>
      <c r="C85" s="13">
        <v>34355932</v>
      </c>
      <c r="D85" s="13">
        <v>0</v>
      </c>
      <c r="E85" s="13">
        <v>0</v>
      </c>
      <c r="F85" s="13">
        <v>3688380</v>
      </c>
      <c r="G85" s="13">
        <v>0</v>
      </c>
      <c r="H85" s="13">
        <v>38044312</v>
      </c>
      <c r="I85" s="13">
        <v>38044312</v>
      </c>
      <c r="J85" s="13">
        <v>0</v>
      </c>
      <c r="K85" s="13">
        <v>38044312</v>
      </c>
      <c r="L85" s="13">
        <v>0</v>
      </c>
      <c r="M85" s="13">
        <v>38044312</v>
      </c>
      <c r="N85" s="13">
        <v>38044312</v>
      </c>
      <c r="O85" s="40">
        <v>0</v>
      </c>
      <c r="P85" s="14">
        <f t="shared" si="1"/>
        <v>1</v>
      </c>
    </row>
    <row r="86" spans="1:16" ht="11.25" outlineLevel="1">
      <c r="A86" s="2" t="s">
        <v>119</v>
      </c>
      <c r="B86" s="2" t="s">
        <v>56</v>
      </c>
      <c r="C86" s="13">
        <v>48829032</v>
      </c>
      <c r="D86" s="13">
        <v>0</v>
      </c>
      <c r="E86" s="13">
        <v>0</v>
      </c>
      <c r="F86" s="13">
        <v>1461860</v>
      </c>
      <c r="G86" s="13">
        <v>0</v>
      </c>
      <c r="H86" s="13">
        <v>50290892</v>
      </c>
      <c r="I86" s="13">
        <v>50290892</v>
      </c>
      <c r="J86" s="13">
        <v>0</v>
      </c>
      <c r="K86" s="13">
        <v>50290892</v>
      </c>
      <c r="L86" s="13">
        <v>0</v>
      </c>
      <c r="M86" s="13">
        <v>50290892</v>
      </c>
      <c r="N86" s="13">
        <v>50290892</v>
      </c>
      <c r="O86" s="40">
        <v>0</v>
      </c>
      <c r="P86" s="14">
        <f t="shared" si="1"/>
        <v>1</v>
      </c>
    </row>
    <row r="87" spans="1:16" ht="11.25" outlineLevel="1">
      <c r="A87" s="2" t="s">
        <v>120</v>
      </c>
      <c r="B87" s="2" t="s">
        <v>60</v>
      </c>
      <c r="C87" s="13">
        <v>6059250</v>
      </c>
      <c r="D87" s="13">
        <v>0</v>
      </c>
      <c r="E87" s="13">
        <v>0</v>
      </c>
      <c r="F87" s="13">
        <v>223888</v>
      </c>
      <c r="G87" s="13">
        <v>0</v>
      </c>
      <c r="H87" s="13">
        <v>6283138</v>
      </c>
      <c r="I87" s="13">
        <v>6283138</v>
      </c>
      <c r="J87" s="13">
        <v>0</v>
      </c>
      <c r="K87" s="13">
        <v>6283138</v>
      </c>
      <c r="L87" s="13">
        <v>0</v>
      </c>
      <c r="M87" s="13">
        <v>6283138</v>
      </c>
      <c r="N87" s="13">
        <v>6283138</v>
      </c>
      <c r="O87" s="40">
        <v>0</v>
      </c>
      <c r="P87" s="14">
        <f t="shared" si="1"/>
        <v>1</v>
      </c>
    </row>
    <row r="88" spans="1:16" ht="11.25" outlineLevel="1">
      <c r="A88" s="2" t="s">
        <v>121</v>
      </c>
      <c r="B88" s="2" t="s">
        <v>62</v>
      </c>
      <c r="C88" s="13">
        <v>71615914</v>
      </c>
      <c r="D88" s="13">
        <v>0</v>
      </c>
      <c r="E88" s="13">
        <v>0</v>
      </c>
      <c r="F88" s="13">
        <v>0</v>
      </c>
      <c r="G88" s="13">
        <v>26682452</v>
      </c>
      <c r="H88" s="13">
        <v>44933462</v>
      </c>
      <c r="I88" s="13">
        <v>44933462</v>
      </c>
      <c r="J88" s="13">
        <v>0</v>
      </c>
      <c r="K88" s="13">
        <v>44933462</v>
      </c>
      <c r="L88" s="13">
        <v>0</v>
      </c>
      <c r="M88" s="13">
        <v>44933462</v>
      </c>
      <c r="N88" s="13">
        <v>44933462</v>
      </c>
      <c r="O88" s="40">
        <v>0</v>
      </c>
      <c r="P88" s="14">
        <f t="shared" si="1"/>
        <v>1</v>
      </c>
    </row>
    <row r="89" spans="1:16" ht="11.25" outlineLevel="1">
      <c r="A89" s="2" t="s">
        <v>122</v>
      </c>
      <c r="B89" s="2" t="s">
        <v>13</v>
      </c>
      <c r="C89" s="13">
        <v>2505770612</v>
      </c>
      <c r="D89" s="13">
        <v>0</v>
      </c>
      <c r="E89" s="13">
        <v>0</v>
      </c>
      <c r="F89" s="13">
        <v>105922428</v>
      </c>
      <c r="G89" s="13">
        <v>0</v>
      </c>
      <c r="H89" s="13">
        <v>2611693040</v>
      </c>
      <c r="I89" s="13">
        <v>2602194540</v>
      </c>
      <c r="J89" s="13">
        <v>9498500</v>
      </c>
      <c r="K89" s="13">
        <v>2602194540</v>
      </c>
      <c r="L89" s="13">
        <v>0</v>
      </c>
      <c r="M89" s="13">
        <v>2602194540</v>
      </c>
      <c r="N89" s="13">
        <v>2601056240</v>
      </c>
      <c r="O89" s="40">
        <v>1138300</v>
      </c>
      <c r="P89" s="14">
        <f t="shared" si="1"/>
        <v>0.9963630871413587</v>
      </c>
    </row>
    <row r="90" spans="1:16" ht="11.25" outlineLevel="1">
      <c r="A90" s="2" t="s">
        <v>123</v>
      </c>
      <c r="B90" s="2" t="s">
        <v>124</v>
      </c>
      <c r="C90" s="13">
        <v>677899428</v>
      </c>
      <c r="D90" s="13">
        <v>0</v>
      </c>
      <c r="E90" s="13">
        <v>0</v>
      </c>
      <c r="F90" s="13">
        <v>11390112</v>
      </c>
      <c r="G90" s="13">
        <v>0</v>
      </c>
      <c r="H90" s="13">
        <v>689289540</v>
      </c>
      <c r="I90" s="13">
        <v>689289540</v>
      </c>
      <c r="J90" s="13">
        <v>0</v>
      </c>
      <c r="K90" s="13">
        <v>689289540</v>
      </c>
      <c r="L90" s="13">
        <v>0</v>
      </c>
      <c r="M90" s="13">
        <v>689289540</v>
      </c>
      <c r="N90" s="13">
        <v>689289540</v>
      </c>
      <c r="O90" s="40">
        <v>0</v>
      </c>
      <c r="P90" s="14">
        <f t="shared" si="1"/>
        <v>1</v>
      </c>
    </row>
    <row r="91" spans="1:16" ht="11.25" outlineLevel="1">
      <c r="A91" s="2" t="s">
        <v>125</v>
      </c>
      <c r="B91" s="2" t="s">
        <v>126</v>
      </c>
      <c r="C91" s="13">
        <v>957034487</v>
      </c>
      <c r="D91" s="13">
        <v>0</v>
      </c>
      <c r="E91" s="13">
        <v>0</v>
      </c>
      <c r="F91" s="13">
        <v>6248213</v>
      </c>
      <c r="G91" s="13">
        <v>0</v>
      </c>
      <c r="H91" s="13">
        <v>963282700</v>
      </c>
      <c r="I91" s="13">
        <v>963282700</v>
      </c>
      <c r="J91" s="13">
        <v>0</v>
      </c>
      <c r="K91" s="13">
        <v>963282700</v>
      </c>
      <c r="L91" s="13">
        <v>0</v>
      </c>
      <c r="M91" s="13">
        <v>963282700</v>
      </c>
      <c r="N91" s="13">
        <v>963282700</v>
      </c>
      <c r="O91" s="40">
        <v>0</v>
      </c>
      <c r="P91" s="14">
        <f t="shared" si="1"/>
        <v>1</v>
      </c>
    </row>
    <row r="92" spans="1:16" ht="11.25" outlineLevel="1">
      <c r="A92" s="2" t="s">
        <v>127</v>
      </c>
      <c r="B92" s="2" t="s">
        <v>128</v>
      </c>
      <c r="C92" s="13">
        <v>67621605</v>
      </c>
      <c r="D92" s="13">
        <v>0</v>
      </c>
      <c r="E92" s="13">
        <v>0</v>
      </c>
      <c r="F92" s="13">
        <v>38019595</v>
      </c>
      <c r="G92" s="13">
        <v>0</v>
      </c>
      <c r="H92" s="13">
        <v>105641200</v>
      </c>
      <c r="I92" s="13">
        <v>96142700</v>
      </c>
      <c r="J92" s="13">
        <v>9498500</v>
      </c>
      <c r="K92" s="13">
        <v>96142700</v>
      </c>
      <c r="L92" s="13">
        <v>0</v>
      </c>
      <c r="M92" s="13">
        <v>96142700</v>
      </c>
      <c r="N92" s="13">
        <v>96142700</v>
      </c>
      <c r="O92" s="40">
        <v>0</v>
      </c>
      <c r="P92" s="14">
        <f t="shared" si="1"/>
        <v>0.9100871629629349</v>
      </c>
    </row>
    <row r="93" spans="1:16" ht="11.25" outlineLevel="1">
      <c r="A93" s="2" t="s">
        <v>129</v>
      </c>
      <c r="B93" s="2" t="s">
        <v>130</v>
      </c>
      <c r="C93" s="13">
        <v>44623061</v>
      </c>
      <c r="D93" s="13">
        <v>0</v>
      </c>
      <c r="E93" s="13">
        <v>0</v>
      </c>
      <c r="F93" s="13">
        <v>2784139</v>
      </c>
      <c r="G93" s="13">
        <v>0</v>
      </c>
      <c r="H93" s="13">
        <v>47407200</v>
      </c>
      <c r="I93" s="13">
        <v>47407200</v>
      </c>
      <c r="J93" s="13">
        <v>0</v>
      </c>
      <c r="K93" s="13">
        <v>47407200</v>
      </c>
      <c r="L93" s="13">
        <v>0</v>
      </c>
      <c r="M93" s="13">
        <v>47407200</v>
      </c>
      <c r="N93" s="13">
        <v>47343800</v>
      </c>
      <c r="O93" s="40">
        <v>63400</v>
      </c>
      <c r="P93" s="14">
        <f t="shared" si="1"/>
        <v>1</v>
      </c>
    </row>
    <row r="94" spans="1:16" ht="11.25" outlineLevel="1">
      <c r="A94" s="2" t="s">
        <v>131</v>
      </c>
      <c r="B94" s="2" t="s">
        <v>132</v>
      </c>
      <c r="C94" s="13">
        <v>44623061</v>
      </c>
      <c r="D94" s="13">
        <v>0</v>
      </c>
      <c r="E94" s="13">
        <v>0</v>
      </c>
      <c r="F94" s="13">
        <v>2784139</v>
      </c>
      <c r="G94" s="13">
        <v>0</v>
      </c>
      <c r="H94" s="13">
        <v>47407200</v>
      </c>
      <c r="I94" s="13">
        <v>47407200</v>
      </c>
      <c r="J94" s="13">
        <v>0</v>
      </c>
      <c r="K94" s="13">
        <v>47407200</v>
      </c>
      <c r="L94" s="13">
        <v>0</v>
      </c>
      <c r="M94" s="13">
        <v>47407200</v>
      </c>
      <c r="N94" s="13">
        <v>47343800</v>
      </c>
      <c r="O94" s="40">
        <v>63400</v>
      </c>
      <c r="P94" s="14">
        <f t="shared" si="1"/>
        <v>1</v>
      </c>
    </row>
    <row r="95" spans="1:16" ht="11.25" outlineLevel="1">
      <c r="A95" s="2" t="s">
        <v>133</v>
      </c>
      <c r="B95" s="2" t="s">
        <v>134</v>
      </c>
      <c r="C95" s="13">
        <v>267738364</v>
      </c>
      <c r="D95" s="13">
        <v>0</v>
      </c>
      <c r="E95" s="13">
        <v>0</v>
      </c>
      <c r="F95" s="13">
        <v>16766636</v>
      </c>
      <c r="G95" s="13">
        <v>0</v>
      </c>
      <c r="H95" s="13">
        <v>284505000</v>
      </c>
      <c r="I95" s="13">
        <v>284505000</v>
      </c>
      <c r="J95" s="13">
        <v>0</v>
      </c>
      <c r="K95" s="13">
        <v>284505000</v>
      </c>
      <c r="L95" s="13">
        <v>0</v>
      </c>
      <c r="M95" s="13">
        <v>284505000</v>
      </c>
      <c r="N95" s="13">
        <v>284125700</v>
      </c>
      <c r="O95" s="40">
        <v>379300</v>
      </c>
      <c r="P95" s="14">
        <f t="shared" si="1"/>
        <v>1</v>
      </c>
    </row>
    <row r="96" spans="1:16" ht="11.25" outlineLevel="1">
      <c r="A96" s="2" t="s">
        <v>135</v>
      </c>
      <c r="B96" s="2" t="s">
        <v>136</v>
      </c>
      <c r="C96" s="13">
        <v>356984485</v>
      </c>
      <c r="D96" s="13">
        <v>0</v>
      </c>
      <c r="E96" s="13">
        <v>0</v>
      </c>
      <c r="F96" s="13">
        <v>22385215</v>
      </c>
      <c r="G96" s="13">
        <v>0</v>
      </c>
      <c r="H96" s="13">
        <v>379369700</v>
      </c>
      <c r="I96" s="13">
        <v>379369700</v>
      </c>
      <c r="J96" s="13">
        <v>0</v>
      </c>
      <c r="K96" s="13">
        <v>379369700</v>
      </c>
      <c r="L96" s="13">
        <v>0</v>
      </c>
      <c r="M96" s="13">
        <v>379369700</v>
      </c>
      <c r="N96" s="13">
        <v>378863900</v>
      </c>
      <c r="O96" s="40">
        <v>505800</v>
      </c>
      <c r="P96" s="14">
        <f t="shared" si="1"/>
        <v>1</v>
      </c>
    </row>
    <row r="97" spans="1:16" ht="11.25" outlineLevel="1">
      <c r="A97" s="2" t="s">
        <v>137</v>
      </c>
      <c r="B97" s="2" t="s">
        <v>138</v>
      </c>
      <c r="C97" s="13">
        <v>89246121</v>
      </c>
      <c r="D97" s="13">
        <v>0</v>
      </c>
      <c r="E97" s="13">
        <v>0</v>
      </c>
      <c r="F97" s="13">
        <v>5544379</v>
      </c>
      <c r="G97" s="13">
        <v>0</v>
      </c>
      <c r="H97" s="13">
        <v>94790500</v>
      </c>
      <c r="I97" s="13">
        <v>94790500</v>
      </c>
      <c r="J97" s="13">
        <v>0</v>
      </c>
      <c r="K97" s="13">
        <v>94790500</v>
      </c>
      <c r="L97" s="13">
        <v>0</v>
      </c>
      <c r="M97" s="13">
        <v>94790500</v>
      </c>
      <c r="N97" s="13">
        <v>94664100</v>
      </c>
      <c r="O97" s="40">
        <v>126400</v>
      </c>
      <c r="P97" s="14">
        <f t="shared" si="1"/>
        <v>1</v>
      </c>
    </row>
    <row r="98" spans="1:16" ht="11.25" outlineLevel="1">
      <c r="A98" s="2" t="s">
        <v>139</v>
      </c>
      <c r="B98" s="2" t="s">
        <v>140</v>
      </c>
      <c r="C98" s="13">
        <v>846423384</v>
      </c>
      <c r="D98" s="13">
        <v>0</v>
      </c>
      <c r="E98" s="13">
        <v>0</v>
      </c>
      <c r="F98" s="13">
        <v>4724590</v>
      </c>
      <c r="G98" s="13">
        <v>120738717</v>
      </c>
      <c r="H98" s="13">
        <v>730409257</v>
      </c>
      <c r="I98" s="13">
        <v>730409257</v>
      </c>
      <c r="J98" s="13">
        <v>0</v>
      </c>
      <c r="K98" s="13">
        <v>730409257</v>
      </c>
      <c r="L98" s="13">
        <v>0</v>
      </c>
      <c r="M98" s="13">
        <v>730409257</v>
      </c>
      <c r="N98" s="13">
        <v>730409257</v>
      </c>
      <c r="O98" s="40">
        <v>0</v>
      </c>
      <c r="P98" s="14">
        <f t="shared" si="1"/>
        <v>1</v>
      </c>
    </row>
    <row r="99" spans="1:16" ht="11.25" outlineLevel="1">
      <c r="A99" s="2" t="s">
        <v>141</v>
      </c>
      <c r="B99" s="2" t="s">
        <v>11</v>
      </c>
      <c r="C99" s="13">
        <v>846423384</v>
      </c>
      <c r="D99" s="13">
        <v>0</v>
      </c>
      <c r="E99" s="13">
        <v>0</v>
      </c>
      <c r="F99" s="13">
        <v>4724590</v>
      </c>
      <c r="G99" s="13">
        <v>120738717</v>
      </c>
      <c r="H99" s="13">
        <v>730409257</v>
      </c>
      <c r="I99" s="13">
        <v>730409257</v>
      </c>
      <c r="J99" s="13">
        <v>0</v>
      </c>
      <c r="K99" s="13">
        <v>730409257</v>
      </c>
      <c r="L99" s="13">
        <v>0</v>
      </c>
      <c r="M99" s="13">
        <v>730409257</v>
      </c>
      <c r="N99" s="13">
        <v>730409257</v>
      </c>
      <c r="O99" s="40">
        <v>0</v>
      </c>
      <c r="P99" s="14">
        <f t="shared" si="1"/>
        <v>1</v>
      </c>
    </row>
    <row r="100" spans="1:16" ht="11.25" outlineLevel="1">
      <c r="A100" s="2" t="s">
        <v>142</v>
      </c>
      <c r="B100" s="2" t="s">
        <v>143</v>
      </c>
      <c r="C100" s="13">
        <v>846423384</v>
      </c>
      <c r="D100" s="13">
        <v>0</v>
      </c>
      <c r="E100" s="13">
        <v>0</v>
      </c>
      <c r="F100" s="13">
        <v>4724590</v>
      </c>
      <c r="G100" s="13">
        <v>120738717</v>
      </c>
      <c r="H100" s="13">
        <v>730409257</v>
      </c>
      <c r="I100" s="13">
        <v>730409257</v>
      </c>
      <c r="J100" s="13">
        <v>0</v>
      </c>
      <c r="K100" s="13">
        <v>730409257</v>
      </c>
      <c r="L100" s="13">
        <v>0</v>
      </c>
      <c r="M100" s="13">
        <v>730409257</v>
      </c>
      <c r="N100" s="13">
        <v>730409257</v>
      </c>
      <c r="O100" s="40">
        <v>0</v>
      </c>
      <c r="P100" s="14">
        <f t="shared" si="1"/>
        <v>1</v>
      </c>
    </row>
    <row r="101" spans="1:16" ht="11.25" outlineLevel="1">
      <c r="A101" s="2" t="s">
        <v>144</v>
      </c>
      <c r="B101" s="2" t="s">
        <v>44</v>
      </c>
      <c r="C101" s="13">
        <v>660215625</v>
      </c>
      <c r="D101" s="13">
        <v>0</v>
      </c>
      <c r="E101" s="13">
        <v>0</v>
      </c>
      <c r="F101" s="13">
        <v>0</v>
      </c>
      <c r="G101" s="13">
        <v>79481430</v>
      </c>
      <c r="H101" s="13">
        <v>580734195</v>
      </c>
      <c r="I101" s="13">
        <v>580734195</v>
      </c>
      <c r="J101" s="13">
        <v>0</v>
      </c>
      <c r="K101" s="13">
        <v>580734195</v>
      </c>
      <c r="L101" s="13">
        <v>0</v>
      </c>
      <c r="M101" s="13">
        <v>580734195</v>
      </c>
      <c r="N101" s="13">
        <v>580734195</v>
      </c>
      <c r="O101" s="40">
        <v>0</v>
      </c>
      <c r="P101" s="14">
        <f t="shared" si="1"/>
        <v>1</v>
      </c>
    </row>
    <row r="102" spans="1:16" ht="11.25" outlineLevel="1">
      <c r="A102" s="2" t="s">
        <v>145</v>
      </c>
      <c r="B102" s="2" t="s">
        <v>50</v>
      </c>
      <c r="C102" s="13">
        <v>61497046</v>
      </c>
      <c r="D102" s="13">
        <v>0</v>
      </c>
      <c r="E102" s="13">
        <v>0</v>
      </c>
      <c r="F102" s="13">
        <v>0</v>
      </c>
      <c r="G102" s="13">
        <v>16659820</v>
      </c>
      <c r="H102" s="13">
        <v>44837226</v>
      </c>
      <c r="I102" s="13">
        <v>44837226</v>
      </c>
      <c r="J102" s="13">
        <v>0</v>
      </c>
      <c r="K102" s="13">
        <v>44837226</v>
      </c>
      <c r="L102" s="13">
        <v>0</v>
      </c>
      <c r="M102" s="13">
        <v>44837226</v>
      </c>
      <c r="N102" s="13">
        <v>44837226</v>
      </c>
      <c r="O102" s="40">
        <v>0</v>
      </c>
      <c r="P102" s="14">
        <f t="shared" si="1"/>
        <v>1</v>
      </c>
    </row>
    <row r="103" spans="1:16" ht="11.25" outlineLevel="1">
      <c r="A103" s="2" t="s">
        <v>146</v>
      </c>
      <c r="B103" s="2" t="s">
        <v>52</v>
      </c>
      <c r="C103" s="13">
        <v>28337839</v>
      </c>
      <c r="D103" s="13">
        <v>0</v>
      </c>
      <c r="E103" s="13">
        <v>0</v>
      </c>
      <c r="F103" s="13">
        <v>0</v>
      </c>
      <c r="G103" s="13">
        <v>853613</v>
      </c>
      <c r="H103" s="13">
        <v>27484226</v>
      </c>
      <c r="I103" s="13">
        <v>27484226</v>
      </c>
      <c r="J103" s="13">
        <v>0</v>
      </c>
      <c r="K103" s="13">
        <v>27484226</v>
      </c>
      <c r="L103" s="13">
        <v>0</v>
      </c>
      <c r="M103" s="13">
        <v>27484226</v>
      </c>
      <c r="N103" s="13">
        <v>27484226</v>
      </c>
      <c r="O103" s="40">
        <v>0</v>
      </c>
      <c r="P103" s="14">
        <f t="shared" si="1"/>
        <v>1</v>
      </c>
    </row>
    <row r="104" spans="1:16" ht="11.25" outlineLevel="1">
      <c r="A104" s="2" t="s">
        <v>147</v>
      </c>
      <c r="B104" s="2" t="s">
        <v>54</v>
      </c>
      <c r="C104" s="13">
        <v>19892507</v>
      </c>
      <c r="D104" s="13">
        <v>0</v>
      </c>
      <c r="E104" s="13">
        <v>0</v>
      </c>
      <c r="F104" s="13">
        <v>0</v>
      </c>
      <c r="G104" s="13">
        <v>5078146</v>
      </c>
      <c r="H104" s="13">
        <v>14814361</v>
      </c>
      <c r="I104" s="13">
        <v>14814361</v>
      </c>
      <c r="J104" s="13">
        <v>0</v>
      </c>
      <c r="K104" s="13">
        <v>14814361</v>
      </c>
      <c r="L104" s="13">
        <v>0</v>
      </c>
      <c r="M104" s="13">
        <v>14814361</v>
      </c>
      <c r="N104" s="13">
        <v>14814361</v>
      </c>
      <c r="O104" s="40">
        <v>0</v>
      </c>
      <c r="P104" s="14">
        <f t="shared" si="1"/>
        <v>1</v>
      </c>
    </row>
    <row r="105" spans="1:16" ht="11.25" outlineLevel="1">
      <c r="A105" s="2" t="s">
        <v>148</v>
      </c>
      <c r="B105" s="2" t="s">
        <v>56</v>
      </c>
      <c r="C105" s="13">
        <v>29518582</v>
      </c>
      <c r="D105" s="13">
        <v>0</v>
      </c>
      <c r="E105" s="13">
        <v>0</v>
      </c>
      <c r="F105" s="13">
        <v>4152670</v>
      </c>
      <c r="G105" s="13">
        <v>0</v>
      </c>
      <c r="H105" s="13">
        <v>33671252</v>
      </c>
      <c r="I105" s="13">
        <v>33671252</v>
      </c>
      <c r="J105" s="13">
        <v>0</v>
      </c>
      <c r="K105" s="13">
        <v>33671252</v>
      </c>
      <c r="L105" s="13">
        <v>0</v>
      </c>
      <c r="M105" s="13">
        <v>33671252</v>
      </c>
      <c r="N105" s="13">
        <v>33671252</v>
      </c>
      <c r="O105" s="40">
        <v>0</v>
      </c>
      <c r="P105" s="14">
        <f t="shared" si="1"/>
        <v>1</v>
      </c>
    </row>
    <row r="106" spans="1:16" ht="11.25" outlineLevel="1">
      <c r="A106" s="2" t="s">
        <v>149</v>
      </c>
      <c r="B106" s="2" t="s">
        <v>60</v>
      </c>
      <c r="C106" s="13">
        <v>3667865</v>
      </c>
      <c r="D106" s="13">
        <v>0</v>
      </c>
      <c r="E106" s="13">
        <v>0</v>
      </c>
      <c r="F106" s="13">
        <v>571920</v>
      </c>
      <c r="G106" s="13">
        <v>0</v>
      </c>
      <c r="H106" s="13">
        <v>4239785</v>
      </c>
      <c r="I106" s="13">
        <v>4239785</v>
      </c>
      <c r="J106" s="13">
        <v>0</v>
      </c>
      <c r="K106" s="13">
        <v>4239785</v>
      </c>
      <c r="L106" s="13">
        <v>0</v>
      </c>
      <c r="M106" s="13">
        <v>4239785</v>
      </c>
      <c r="N106" s="13">
        <v>4239785</v>
      </c>
      <c r="O106" s="40">
        <v>0</v>
      </c>
      <c r="P106" s="14">
        <f t="shared" si="1"/>
        <v>1</v>
      </c>
    </row>
    <row r="107" spans="1:16" ht="11.25" outlineLevel="1">
      <c r="A107" s="2" t="s">
        <v>150</v>
      </c>
      <c r="B107" s="2" t="s">
        <v>62</v>
      </c>
      <c r="C107" s="13">
        <v>43293920</v>
      </c>
      <c r="D107" s="13">
        <v>0</v>
      </c>
      <c r="E107" s="13">
        <v>0</v>
      </c>
      <c r="F107" s="13">
        <v>0</v>
      </c>
      <c r="G107" s="13">
        <v>18665708</v>
      </c>
      <c r="H107" s="13">
        <v>24628212</v>
      </c>
      <c r="I107" s="13">
        <v>24628212</v>
      </c>
      <c r="J107" s="13">
        <v>0</v>
      </c>
      <c r="K107" s="13">
        <v>24628212</v>
      </c>
      <c r="L107" s="13">
        <v>0</v>
      </c>
      <c r="M107" s="13">
        <v>24628212</v>
      </c>
      <c r="N107" s="13">
        <v>24628212</v>
      </c>
      <c r="O107" s="40">
        <v>0</v>
      </c>
      <c r="P107" s="14">
        <f t="shared" si="1"/>
        <v>1</v>
      </c>
    </row>
    <row r="108" spans="1:16" ht="11.25" outlineLevel="1">
      <c r="A108" s="2" t="s">
        <v>151</v>
      </c>
      <c r="B108" s="2" t="s">
        <v>152</v>
      </c>
      <c r="C108" s="13">
        <v>709805325</v>
      </c>
      <c r="D108" s="13">
        <v>0</v>
      </c>
      <c r="E108" s="13">
        <v>0</v>
      </c>
      <c r="F108" s="13">
        <v>42055314</v>
      </c>
      <c r="G108" s="13">
        <v>8263112</v>
      </c>
      <c r="H108" s="13">
        <v>743597527</v>
      </c>
      <c r="I108" s="13">
        <v>743597527</v>
      </c>
      <c r="J108" s="13">
        <v>0</v>
      </c>
      <c r="K108" s="13">
        <v>743597527</v>
      </c>
      <c r="L108" s="13">
        <v>0</v>
      </c>
      <c r="M108" s="13">
        <v>743597527</v>
      </c>
      <c r="N108" s="13">
        <v>743597527</v>
      </c>
      <c r="O108" s="40">
        <v>0</v>
      </c>
      <c r="P108" s="14">
        <f t="shared" si="1"/>
        <v>1</v>
      </c>
    </row>
    <row r="109" spans="1:16" ht="11.25" outlineLevel="1">
      <c r="A109" s="2" t="s">
        <v>153</v>
      </c>
      <c r="B109" s="2" t="s">
        <v>11</v>
      </c>
      <c r="C109" s="13">
        <v>709805325</v>
      </c>
      <c r="D109" s="13">
        <v>0</v>
      </c>
      <c r="E109" s="13">
        <v>0</v>
      </c>
      <c r="F109" s="13">
        <v>42055314</v>
      </c>
      <c r="G109" s="13">
        <v>8263112</v>
      </c>
      <c r="H109" s="13">
        <v>743597527</v>
      </c>
      <c r="I109" s="13">
        <v>743597527</v>
      </c>
      <c r="J109" s="13">
        <v>0</v>
      </c>
      <c r="K109" s="13">
        <v>743597527</v>
      </c>
      <c r="L109" s="13">
        <v>0</v>
      </c>
      <c r="M109" s="13">
        <v>743597527</v>
      </c>
      <c r="N109" s="13">
        <v>743597527</v>
      </c>
      <c r="O109" s="40">
        <v>0</v>
      </c>
      <c r="P109" s="14">
        <f t="shared" si="1"/>
        <v>1</v>
      </c>
    </row>
    <row r="110" spans="1:16" ht="11.25" outlineLevel="1">
      <c r="A110" s="2" t="s">
        <v>154</v>
      </c>
      <c r="B110" s="2" t="s">
        <v>42</v>
      </c>
      <c r="C110" s="13">
        <v>709805325</v>
      </c>
      <c r="D110" s="13">
        <v>0</v>
      </c>
      <c r="E110" s="13">
        <v>0</v>
      </c>
      <c r="F110" s="13">
        <v>42055314</v>
      </c>
      <c r="G110" s="13">
        <v>8263112</v>
      </c>
      <c r="H110" s="13">
        <v>743597527</v>
      </c>
      <c r="I110" s="13">
        <v>743597527</v>
      </c>
      <c r="J110" s="13">
        <v>0</v>
      </c>
      <c r="K110" s="13">
        <v>743597527</v>
      </c>
      <c r="L110" s="13">
        <v>0</v>
      </c>
      <c r="M110" s="13">
        <v>743597527</v>
      </c>
      <c r="N110" s="13">
        <v>743597527</v>
      </c>
      <c r="O110" s="40">
        <v>0</v>
      </c>
      <c r="P110" s="14">
        <f t="shared" si="1"/>
        <v>1</v>
      </c>
    </row>
    <row r="111" spans="1:16" ht="11.25" outlineLevel="1">
      <c r="A111" s="2" t="s">
        <v>155</v>
      </c>
      <c r="B111" s="2" t="s">
        <v>44</v>
      </c>
      <c r="C111" s="13">
        <v>553758492</v>
      </c>
      <c r="D111" s="13">
        <v>0</v>
      </c>
      <c r="E111" s="13">
        <v>0</v>
      </c>
      <c r="F111" s="13">
        <v>26534668</v>
      </c>
      <c r="G111" s="13">
        <v>0</v>
      </c>
      <c r="H111" s="13">
        <v>580293160</v>
      </c>
      <c r="I111" s="13">
        <v>580293160</v>
      </c>
      <c r="J111" s="13">
        <v>0</v>
      </c>
      <c r="K111" s="13">
        <v>580293160</v>
      </c>
      <c r="L111" s="13">
        <v>0</v>
      </c>
      <c r="M111" s="13">
        <v>580293160</v>
      </c>
      <c r="N111" s="13">
        <v>580293160</v>
      </c>
      <c r="O111" s="40">
        <v>0</v>
      </c>
      <c r="P111" s="14">
        <f t="shared" si="1"/>
        <v>1</v>
      </c>
    </row>
    <row r="112" spans="1:16" ht="11.25" outlineLevel="1">
      <c r="A112" s="2" t="s">
        <v>156</v>
      </c>
      <c r="B112" s="2" t="s">
        <v>50</v>
      </c>
      <c r="C112" s="13">
        <v>51570993</v>
      </c>
      <c r="D112" s="13">
        <v>0</v>
      </c>
      <c r="E112" s="13">
        <v>0</v>
      </c>
      <c r="F112" s="13">
        <v>8774265</v>
      </c>
      <c r="G112" s="13">
        <v>0</v>
      </c>
      <c r="H112" s="13">
        <v>60345258</v>
      </c>
      <c r="I112" s="13">
        <v>60345258</v>
      </c>
      <c r="J112" s="13">
        <v>0</v>
      </c>
      <c r="K112" s="13">
        <v>60345258</v>
      </c>
      <c r="L112" s="13">
        <v>0</v>
      </c>
      <c r="M112" s="13">
        <v>60345258</v>
      </c>
      <c r="N112" s="13">
        <v>60345258</v>
      </c>
      <c r="O112" s="40">
        <v>0</v>
      </c>
      <c r="P112" s="14">
        <f t="shared" si="1"/>
        <v>1</v>
      </c>
    </row>
    <row r="113" spans="1:16" ht="11.25" outlineLevel="1">
      <c r="A113" s="2" t="s">
        <v>157</v>
      </c>
      <c r="B113" s="2" t="s">
        <v>52</v>
      </c>
      <c r="C113" s="13">
        <v>23763914</v>
      </c>
      <c r="D113" s="13">
        <v>0</v>
      </c>
      <c r="E113" s="13">
        <v>0</v>
      </c>
      <c r="F113" s="13">
        <v>0</v>
      </c>
      <c r="G113" s="13">
        <v>1427371</v>
      </c>
      <c r="H113" s="13">
        <v>22336543</v>
      </c>
      <c r="I113" s="13">
        <v>22336543</v>
      </c>
      <c r="J113" s="13">
        <v>0</v>
      </c>
      <c r="K113" s="13">
        <v>22336543</v>
      </c>
      <c r="L113" s="13">
        <v>0</v>
      </c>
      <c r="M113" s="13">
        <v>22336543</v>
      </c>
      <c r="N113" s="13">
        <v>22336543</v>
      </c>
      <c r="O113" s="40">
        <v>0</v>
      </c>
      <c r="P113" s="14">
        <f t="shared" si="1"/>
        <v>1</v>
      </c>
    </row>
    <row r="114" spans="1:16" ht="11.25" outlineLevel="1">
      <c r="A114" s="2" t="s">
        <v>158</v>
      </c>
      <c r="B114" s="2" t="s">
        <v>54</v>
      </c>
      <c r="C114" s="13">
        <v>16575434</v>
      </c>
      <c r="D114" s="13">
        <v>0</v>
      </c>
      <c r="E114" s="13">
        <v>0</v>
      </c>
      <c r="F114" s="13">
        <v>0</v>
      </c>
      <c r="G114" s="13">
        <v>2096714</v>
      </c>
      <c r="H114" s="13">
        <v>14478720</v>
      </c>
      <c r="I114" s="13">
        <v>14478720</v>
      </c>
      <c r="J114" s="13">
        <v>0</v>
      </c>
      <c r="K114" s="13">
        <v>14478720</v>
      </c>
      <c r="L114" s="13">
        <v>0</v>
      </c>
      <c r="M114" s="13">
        <v>14478720</v>
      </c>
      <c r="N114" s="13">
        <v>14478720</v>
      </c>
      <c r="O114" s="40">
        <v>0</v>
      </c>
      <c r="P114" s="14">
        <f t="shared" si="1"/>
        <v>1</v>
      </c>
    </row>
    <row r="115" spans="1:16" ht="11.25" outlineLevel="1">
      <c r="A115" s="2" t="s">
        <v>159</v>
      </c>
      <c r="B115" s="2" t="s">
        <v>56</v>
      </c>
      <c r="C115" s="13">
        <v>24754077</v>
      </c>
      <c r="D115" s="13">
        <v>0</v>
      </c>
      <c r="E115" s="13">
        <v>0</v>
      </c>
      <c r="F115" s="13">
        <v>5991906</v>
      </c>
      <c r="G115" s="13">
        <v>0</v>
      </c>
      <c r="H115" s="13">
        <v>30745983</v>
      </c>
      <c r="I115" s="13">
        <v>30745983</v>
      </c>
      <c r="J115" s="13">
        <v>0</v>
      </c>
      <c r="K115" s="13">
        <v>30745983</v>
      </c>
      <c r="L115" s="13">
        <v>0</v>
      </c>
      <c r="M115" s="13">
        <v>30745983</v>
      </c>
      <c r="N115" s="13">
        <v>30745983</v>
      </c>
      <c r="O115" s="40">
        <v>0</v>
      </c>
      <c r="P115" s="14">
        <f t="shared" si="1"/>
        <v>1</v>
      </c>
    </row>
    <row r="116" spans="1:16" ht="11.25" outlineLevel="1">
      <c r="A116" s="2" t="s">
        <v>160</v>
      </c>
      <c r="B116" s="2" t="s">
        <v>60</v>
      </c>
      <c r="C116" s="13">
        <v>3076436</v>
      </c>
      <c r="D116" s="13">
        <v>0</v>
      </c>
      <c r="E116" s="13">
        <v>0</v>
      </c>
      <c r="F116" s="13">
        <v>754475</v>
      </c>
      <c r="G116" s="13">
        <v>0</v>
      </c>
      <c r="H116" s="13">
        <v>3830911</v>
      </c>
      <c r="I116" s="13">
        <v>3830911</v>
      </c>
      <c r="J116" s="13">
        <v>0</v>
      </c>
      <c r="K116" s="13">
        <v>3830911</v>
      </c>
      <c r="L116" s="13">
        <v>0</v>
      </c>
      <c r="M116" s="13">
        <v>3830911</v>
      </c>
      <c r="N116" s="13">
        <v>3830911</v>
      </c>
      <c r="O116" s="40">
        <v>0</v>
      </c>
      <c r="P116" s="14">
        <f t="shared" si="1"/>
        <v>1</v>
      </c>
    </row>
    <row r="117" spans="1:16" ht="11.25" outlineLevel="1">
      <c r="A117" s="2" t="s">
        <v>161</v>
      </c>
      <c r="B117" s="2" t="s">
        <v>62</v>
      </c>
      <c r="C117" s="13">
        <v>36305979</v>
      </c>
      <c r="D117" s="13">
        <v>0</v>
      </c>
      <c r="E117" s="13">
        <v>0</v>
      </c>
      <c r="F117" s="13">
        <v>0</v>
      </c>
      <c r="G117" s="13">
        <v>4739027</v>
      </c>
      <c r="H117" s="13">
        <v>31566952</v>
      </c>
      <c r="I117" s="13">
        <v>31566952</v>
      </c>
      <c r="J117" s="13">
        <v>0</v>
      </c>
      <c r="K117" s="13">
        <v>31566952</v>
      </c>
      <c r="L117" s="13">
        <v>0</v>
      </c>
      <c r="M117" s="13">
        <v>31566952</v>
      </c>
      <c r="N117" s="13">
        <v>31566952</v>
      </c>
      <c r="O117" s="40">
        <v>0</v>
      </c>
      <c r="P117" s="14">
        <f t="shared" si="1"/>
        <v>1</v>
      </c>
    </row>
    <row r="118" spans="1:16" ht="11.25" outlineLevel="1">
      <c r="A118" s="2" t="s">
        <v>162</v>
      </c>
      <c r="B118" s="2" t="s">
        <v>163</v>
      </c>
      <c r="C118" s="13">
        <v>830723658</v>
      </c>
      <c r="D118" s="13">
        <v>0</v>
      </c>
      <c r="E118" s="13">
        <v>0</v>
      </c>
      <c r="F118" s="13">
        <v>55119351</v>
      </c>
      <c r="G118" s="13">
        <v>17741608</v>
      </c>
      <c r="H118" s="13">
        <v>868101401</v>
      </c>
      <c r="I118" s="13">
        <v>868101401</v>
      </c>
      <c r="J118" s="13">
        <v>0</v>
      </c>
      <c r="K118" s="13">
        <v>868101401</v>
      </c>
      <c r="L118" s="13">
        <v>0</v>
      </c>
      <c r="M118" s="13">
        <v>868101401</v>
      </c>
      <c r="N118" s="13">
        <v>868101401</v>
      </c>
      <c r="O118" s="40">
        <v>0</v>
      </c>
      <c r="P118" s="14">
        <f t="shared" si="1"/>
        <v>1</v>
      </c>
    </row>
    <row r="119" spans="1:16" ht="11.25" outlineLevel="1">
      <c r="A119" s="2" t="s">
        <v>164</v>
      </c>
      <c r="B119" s="2" t="s">
        <v>165</v>
      </c>
      <c r="C119" s="13">
        <v>830723658</v>
      </c>
      <c r="D119" s="13">
        <v>0</v>
      </c>
      <c r="E119" s="13">
        <v>0</v>
      </c>
      <c r="F119" s="13">
        <v>55119351</v>
      </c>
      <c r="G119" s="13">
        <v>17741608</v>
      </c>
      <c r="H119" s="13">
        <v>868101401</v>
      </c>
      <c r="I119" s="13">
        <v>868101401</v>
      </c>
      <c r="J119" s="13">
        <v>0</v>
      </c>
      <c r="K119" s="13">
        <v>868101401</v>
      </c>
      <c r="L119" s="13">
        <v>0</v>
      </c>
      <c r="M119" s="13">
        <v>868101401</v>
      </c>
      <c r="N119" s="13">
        <v>868101401</v>
      </c>
      <c r="O119" s="40">
        <v>0</v>
      </c>
      <c r="P119" s="14">
        <f t="shared" si="1"/>
        <v>1</v>
      </c>
    </row>
    <row r="120" spans="1:16" ht="11.25" outlineLevel="1">
      <c r="A120" s="2" t="s">
        <v>166</v>
      </c>
      <c r="B120" s="2" t="s">
        <v>42</v>
      </c>
      <c r="C120" s="13">
        <v>830723658</v>
      </c>
      <c r="D120" s="13">
        <v>0</v>
      </c>
      <c r="E120" s="13">
        <v>0</v>
      </c>
      <c r="F120" s="13">
        <v>55119351</v>
      </c>
      <c r="G120" s="13">
        <v>17741608</v>
      </c>
      <c r="H120" s="13">
        <v>868101401</v>
      </c>
      <c r="I120" s="13">
        <v>868101401</v>
      </c>
      <c r="J120" s="13">
        <v>0</v>
      </c>
      <c r="K120" s="13">
        <v>868101401</v>
      </c>
      <c r="L120" s="13">
        <v>0</v>
      </c>
      <c r="M120" s="13">
        <v>868101401</v>
      </c>
      <c r="N120" s="13">
        <v>868101401</v>
      </c>
      <c r="O120" s="40">
        <v>0</v>
      </c>
      <c r="P120" s="14">
        <f t="shared" si="1"/>
        <v>1</v>
      </c>
    </row>
    <row r="121" spans="1:16" ht="11.25" outlineLevel="1">
      <c r="A121" s="2" t="s">
        <v>167</v>
      </c>
      <c r="B121" s="2" t="s">
        <v>44</v>
      </c>
      <c r="C121" s="13">
        <v>625989699</v>
      </c>
      <c r="D121" s="13">
        <v>0</v>
      </c>
      <c r="E121" s="13">
        <v>0</v>
      </c>
      <c r="F121" s="13">
        <v>47558623</v>
      </c>
      <c r="G121" s="13">
        <v>0</v>
      </c>
      <c r="H121" s="13">
        <v>673548322</v>
      </c>
      <c r="I121" s="13">
        <v>673548322</v>
      </c>
      <c r="J121" s="13">
        <v>0</v>
      </c>
      <c r="K121" s="13">
        <v>673548322</v>
      </c>
      <c r="L121" s="13">
        <v>0</v>
      </c>
      <c r="M121" s="13">
        <v>673548322</v>
      </c>
      <c r="N121" s="13">
        <v>673548322</v>
      </c>
      <c r="O121" s="40">
        <v>0</v>
      </c>
      <c r="P121" s="14">
        <f t="shared" si="1"/>
        <v>1</v>
      </c>
    </row>
    <row r="122" spans="1:16" ht="11.25" outlineLevel="1">
      <c r="A122" s="2" t="s">
        <v>168</v>
      </c>
      <c r="B122" s="2" t="s">
        <v>50</v>
      </c>
      <c r="C122" s="13">
        <v>60356218</v>
      </c>
      <c r="D122" s="13">
        <v>0</v>
      </c>
      <c r="E122" s="13">
        <v>0</v>
      </c>
      <c r="F122" s="13">
        <v>2827146</v>
      </c>
      <c r="G122" s="13">
        <v>0</v>
      </c>
      <c r="H122" s="13">
        <v>63183364</v>
      </c>
      <c r="I122" s="13">
        <v>63183364</v>
      </c>
      <c r="J122" s="13">
        <v>0</v>
      </c>
      <c r="K122" s="13">
        <v>63183364</v>
      </c>
      <c r="L122" s="13">
        <v>0</v>
      </c>
      <c r="M122" s="13">
        <v>63183364</v>
      </c>
      <c r="N122" s="13">
        <v>63183364</v>
      </c>
      <c r="O122" s="40">
        <v>0</v>
      </c>
      <c r="P122" s="14">
        <f t="shared" si="1"/>
        <v>1</v>
      </c>
    </row>
    <row r="123" spans="1:16" ht="11.25" outlineLevel="1">
      <c r="A123" s="2" t="s">
        <v>169</v>
      </c>
      <c r="B123" s="2" t="s">
        <v>52</v>
      </c>
      <c r="C123" s="13">
        <v>27812145</v>
      </c>
      <c r="D123" s="13">
        <v>0</v>
      </c>
      <c r="E123" s="13">
        <v>0</v>
      </c>
      <c r="F123" s="13">
        <v>951843</v>
      </c>
      <c r="G123" s="13">
        <v>0</v>
      </c>
      <c r="H123" s="13">
        <v>28763988</v>
      </c>
      <c r="I123" s="13">
        <v>28763988</v>
      </c>
      <c r="J123" s="13">
        <v>0</v>
      </c>
      <c r="K123" s="13">
        <v>28763988</v>
      </c>
      <c r="L123" s="13">
        <v>0</v>
      </c>
      <c r="M123" s="13">
        <v>28763988</v>
      </c>
      <c r="N123" s="13">
        <v>28763988</v>
      </c>
      <c r="O123" s="40">
        <v>0</v>
      </c>
      <c r="P123" s="14">
        <f t="shared" si="1"/>
        <v>1</v>
      </c>
    </row>
    <row r="124" spans="1:16" ht="11.25" outlineLevel="1">
      <c r="A124" s="2" t="s">
        <v>170</v>
      </c>
      <c r="B124" s="2" t="s">
        <v>54</v>
      </c>
      <c r="C124" s="13">
        <v>19122825</v>
      </c>
      <c r="D124" s="13">
        <v>0</v>
      </c>
      <c r="E124" s="13">
        <v>0</v>
      </c>
      <c r="F124" s="13">
        <v>0</v>
      </c>
      <c r="G124" s="13">
        <v>2002551</v>
      </c>
      <c r="H124" s="13">
        <v>17120274</v>
      </c>
      <c r="I124" s="13">
        <v>17120274</v>
      </c>
      <c r="J124" s="13">
        <v>0</v>
      </c>
      <c r="K124" s="13">
        <v>17120274</v>
      </c>
      <c r="L124" s="13">
        <v>0</v>
      </c>
      <c r="M124" s="13">
        <v>17120274</v>
      </c>
      <c r="N124" s="13">
        <v>17120274</v>
      </c>
      <c r="O124" s="40">
        <v>0</v>
      </c>
      <c r="P124" s="14">
        <f t="shared" si="1"/>
        <v>1</v>
      </c>
    </row>
    <row r="125" spans="1:16" ht="11.25" outlineLevel="1">
      <c r="A125" s="2" t="s">
        <v>171</v>
      </c>
      <c r="B125" s="2" t="s">
        <v>56</v>
      </c>
      <c r="C125" s="13">
        <v>28970985</v>
      </c>
      <c r="D125" s="13">
        <v>0</v>
      </c>
      <c r="E125" s="13">
        <v>0</v>
      </c>
      <c r="F125" s="13">
        <v>3338281</v>
      </c>
      <c r="G125" s="13">
        <v>0</v>
      </c>
      <c r="H125" s="13">
        <v>32309266</v>
      </c>
      <c r="I125" s="13">
        <v>32309266</v>
      </c>
      <c r="J125" s="13">
        <v>0</v>
      </c>
      <c r="K125" s="13">
        <v>32309266</v>
      </c>
      <c r="L125" s="13">
        <v>0</v>
      </c>
      <c r="M125" s="13">
        <v>32309266</v>
      </c>
      <c r="N125" s="13">
        <v>32309266</v>
      </c>
      <c r="O125" s="40">
        <v>0</v>
      </c>
      <c r="P125" s="14">
        <f t="shared" si="1"/>
        <v>1</v>
      </c>
    </row>
    <row r="126" spans="1:16" ht="11.25" outlineLevel="1">
      <c r="A126" s="2" t="s">
        <v>172</v>
      </c>
      <c r="B126" s="2" t="s">
        <v>60</v>
      </c>
      <c r="C126" s="13">
        <v>3602048</v>
      </c>
      <c r="D126" s="13">
        <v>0</v>
      </c>
      <c r="E126" s="13">
        <v>0</v>
      </c>
      <c r="F126" s="13">
        <v>443458</v>
      </c>
      <c r="G126" s="13">
        <v>0</v>
      </c>
      <c r="H126" s="13">
        <v>4045506</v>
      </c>
      <c r="I126" s="13">
        <v>4045506</v>
      </c>
      <c r="J126" s="13">
        <v>0</v>
      </c>
      <c r="K126" s="13">
        <v>4045506</v>
      </c>
      <c r="L126" s="13">
        <v>0</v>
      </c>
      <c r="M126" s="13">
        <v>4045506</v>
      </c>
      <c r="N126" s="13">
        <v>4045506</v>
      </c>
      <c r="O126" s="40">
        <v>0</v>
      </c>
      <c r="P126" s="14">
        <f t="shared" si="1"/>
        <v>1</v>
      </c>
    </row>
    <row r="127" spans="1:16" ht="11.25" outlineLevel="1">
      <c r="A127" s="2" t="s">
        <v>173</v>
      </c>
      <c r="B127" s="2" t="s">
        <v>62</v>
      </c>
      <c r="C127" s="13">
        <v>42490777</v>
      </c>
      <c r="D127" s="13">
        <v>0</v>
      </c>
      <c r="E127" s="13">
        <v>0</v>
      </c>
      <c r="F127" s="13">
        <v>0</v>
      </c>
      <c r="G127" s="13">
        <v>12343372</v>
      </c>
      <c r="H127" s="13">
        <v>30147405</v>
      </c>
      <c r="I127" s="13">
        <v>30147405</v>
      </c>
      <c r="J127" s="13">
        <v>0</v>
      </c>
      <c r="K127" s="13">
        <v>30147405</v>
      </c>
      <c r="L127" s="13">
        <v>0</v>
      </c>
      <c r="M127" s="13">
        <v>30147405</v>
      </c>
      <c r="N127" s="13">
        <v>30147405</v>
      </c>
      <c r="O127" s="40">
        <v>0</v>
      </c>
      <c r="P127" s="14">
        <f t="shared" si="1"/>
        <v>1</v>
      </c>
    </row>
    <row r="128" spans="1:16" ht="11.25" outlineLevel="1">
      <c r="A128" s="2" t="s">
        <v>174</v>
      </c>
      <c r="B128" s="2" t="s">
        <v>175</v>
      </c>
      <c r="C128" s="13">
        <v>22378961</v>
      </c>
      <c r="D128" s="13">
        <v>0</v>
      </c>
      <c r="E128" s="13">
        <v>0</v>
      </c>
      <c r="F128" s="13">
        <v>0</v>
      </c>
      <c r="G128" s="13">
        <v>3395685</v>
      </c>
      <c r="H128" s="13">
        <v>18983276</v>
      </c>
      <c r="I128" s="13">
        <v>18983276</v>
      </c>
      <c r="J128" s="13">
        <v>0</v>
      </c>
      <c r="K128" s="13">
        <v>18983276</v>
      </c>
      <c r="L128" s="13">
        <v>0</v>
      </c>
      <c r="M128" s="13">
        <v>18983276</v>
      </c>
      <c r="N128" s="13">
        <v>18983276</v>
      </c>
      <c r="O128" s="40">
        <v>0</v>
      </c>
      <c r="P128" s="14">
        <f t="shared" si="1"/>
        <v>1</v>
      </c>
    </row>
    <row r="129" spans="1:16" ht="11.25" outlineLevel="1">
      <c r="A129" s="2" t="s">
        <v>176</v>
      </c>
      <c r="B129" s="2" t="s">
        <v>177</v>
      </c>
      <c r="C129" s="13">
        <v>2015105736</v>
      </c>
      <c r="D129" s="13">
        <v>0</v>
      </c>
      <c r="E129" s="13">
        <v>0</v>
      </c>
      <c r="F129" s="13">
        <v>262561176</v>
      </c>
      <c r="G129" s="13">
        <v>27124279</v>
      </c>
      <c r="H129" s="13">
        <v>2250542633</v>
      </c>
      <c r="I129" s="13">
        <v>2246396564</v>
      </c>
      <c r="J129" s="13">
        <v>4146069</v>
      </c>
      <c r="K129" s="13">
        <v>2246396564</v>
      </c>
      <c r="L129" s="13">
        <v>0</v>
      </c>
      <c r="M129" s="13">
        <v>2234570524</v>
      </c>
      <c r="N129" s="13">
        <v>2213519472</v>
      </c>
      <c r="O129" s="40">
        <v>21051052</v>
      </c>
      <c r="P129" s="14">
        <f t="shared" si="1"/>
        <v>0.9981577469632409</v>
      </c>
    </row>
    <row r="130" spans="1:16" ht="11.25" outlineLevel="1">
      <c r="A130" s="2" t="s">
        <v>178</v>
      </c>
      <c r="B130" s="2" t="s">
        <v>11</v>
      </c>
      <c r="C130" s="13">
        <v>2015105736</v>
      </c>
      <c r="D130" s="13">
        <v>0</v>
      </c>
      <c r="E130" s="13">
        <v>0</v>
      </c>
      <c r="F130" s="13">
        <v>262561176</v>
      </c>
      <c r="G130" s="13">
        <v>27124279</v>
      </c>
      <c r="H130" s="13">
        <v>2250542633</v>
      </c>
      <c r="I130" s="13">
        <v>2246396564</v>
      </c>
      <c r="J130" s="13">
        <v>4146069</v>
      </c>
      <c r="K130" s="13">
        <v>2246396564</v>
      </c>
      <c r="L130" s="13">
        <v>0</v>
      </c>
      <c r="M130" s="13">
        <v>2234570524</v>
      </c>
      <c r="N130" s="13">
        <v>2213519472</v>
      </c>
      <c r="O130" s="40">
        <v>21051052</v>
      </c>
      <c r="P130" s="14">
        <f t="shared" si="1"/>
        <v>0.9981577469632409</v>
      </c>
    </row>
    <row r="131" spans="1:16" ht="11.25" outlineLevel="1">
      <c r="A131" s="2" t="s">
        <v>179</v>
      </c>
      <c r="B131" s="2" t="s">
        <v>42</v>
      </c>
      <c r="C131" s="13">
        <v>1765105736</v>
      </c>
      <c r="D131" s="13">
        <v>0</v>
      </c>
      <c r="E131" s="13">
        <v>0</v>
      </c>
      <c r="F131" s="13">
        <v>106561176</v>
      </c>
      <c r="G131" s="13">
        <v>26750925</v>
      </c>
      <c r="H131" s="13">
        <v>1844915987</v>
      </c>
      <c r="I131" s="13">
        <v>1842115614</v>
      </c>
      <c r="J131" s="13">
        <v>2800373</v>
      </c>
      <c r="K131" s="13">
        <v>1842115614</v>
      </c>
      <c r="L131" s="13">
        <v>0</v>
      </c>
      <c r="M131" s="13">
        <v>1842115614</v>
      </c>
      <c r="N131" s="13">
        <v>1821064562</v>
      </c>
      <c r="O131" s="40">
        <v>21051052</v>
      </c>
      <c r="P131" s="14">
        <f t="shared" si="1"/>
        <v>0.9984821135381056</v>
      </c>
    </row>
    <row r="132" spans="1:16" ht="11.25" outlineLevel="1">
      <c r="A132" s="2" t="s">
        <v>180</v>
      </c>
      <c r="B132" s="2" t="s">
        <v>44</v>
      </c>
      <c r="C132" s="13">
        <v>1314548602</v>
      </c>
      <c r="D132" s="13">
        <v>0</v>
      </c>
      <c r="E132" s="13">
        <v>0</v>
      </c>
      <c r="F132" s="13">
        <v>84908425</v>
      </c>
      <c r="G132" s="13">
        <v>0</v>
      </c>
      <c r="H132" s="13">
        <v>1399457027</v>
      </c>
      <c r="I132" s="13">
        <v>1399457027</v>
      </c>
      <c r="J132" s="13">
        <v>0</v>
      </c>
      <c r="K132" s="13">
        <v>1399457027</v>
      </c>
      <c r="L132" s="13">
        <v>0</v>
      </c>
      <c r="M132" s="13">
        <v>1399457027</v>
      </c>
      <c r="N132" s="13">
        <v>1399457027</v>
      </c>
      <c r="O132" s="40">
        <v>0</v>
      </c>
      <c r="P132" s="14">
        <f t="shared" si="1"/>
        <v>1</v>
      </c>
    </row>
    <row r="133" spans="1:16" ht="11.25" outlineLevel="1">
      <c r="A133" s="2" t="s">
        <v>181</v>
      </c>
      <c r="B133" s="2" t="s">
        <v>48</v>
      </c>
      <c r="C133" s="13">
        <v>26782080</v>
      </c>
      <c r="D133" s="13">
        <v>0</v>
      </c>
      <c r="E133" s="13">
        <v>0</v>
      </c>
      <c r="F133" s="13">
        <v>0</v>
      </c>
      <c r="G133" s="13">
        <v>1436340</v>
      </c>
      <c r="H133" s="13">
        <v>25345740</v>
      </c>
      <c r="I133" s="13">
        <v>25345740</v>
      </c>
      <c r="J133" s="13">
        <v>0</v>
      </c>
      <c r="K133" s="13">
        <v>25345740</v>
      </c>
      <c r="L133" s="13">
        <v>0</v>
      </c>
      <c r="M133" s="13">
        <v>25345740</v>
      </c>
      <c r="N133" s="13">
        <v>25345740</v>
      </c>
      <c r="O133" s="40">
        <v>0</v>
      </c>
      <c r="P133" s="14">
        <f aca="true" t="shared" si="2" ref="P133:P196">+K133/H133</f>
        <v>1</v>
      </c>
    </row>
    <row r="134" spans="1:16" ht="11.25" outlineLevel="1">
      <c r="A134" s="2" t="s">
        <v>182</v>
      </c>
      <c r="B134" s="2" t="s">
        <v>50</v>
      </c>
      <c r="C134" s="13">
        <v>125399014</v>
      </c>
      <c r="D134" s="13">
        <v>0</v>
      </c>
      <c r="E134" s="13">
        <v>0</v>
      </c>
      <c r="F134" s="13">
        <v>12568444</v>
      </c>
      <c r="G134" s="13">
        <v>60000</v>
      </c>
      <c r="H134" s="13">
        <v>137907458</v>
      </c>
      <c r="I134" s="13">
        <v>137907458</v>
      </c>
      <c r="J134" s="13">
        <v>0</v>
      </c>
      <c r="K134" s="13">
        <v>137907458</v>
      </c>
      <c r="L134" s="13">
        <v>0</v>
      </c>
      <c r="M134" s="13">
        <v>137907458</v>
      </c>
      <c r="N134" s="13">
        <v>129996014</v>
      </c>
      <c r="O134" s="40">
        <v>7911444</v>
      </c>
      <c r="P134" s="14">
        <f t="shared" si="2"/>
        <v>1</v>
      </c>
    </row>
    <row r="135" spans="1:16" ht="11.25" outlineLevel="1">
      <c r="A135" s="2" t="s">
        <v>183</v>
      </c>
      <c r="B135" s="2" t="s">
        <v>52</v>
      </c>
      <c r="C135" s="13">
        <v>57783866</v>
      </c>
      <c r="D135" s="13">
        <v>0</v>
      </c>
      <c r="E135" s="13">
        <v>0</v>
      </c>
      <c r="F135" s="13">
        <v>1217913</v>
      </c>
      <c r="G135" s="13">
        <v>0</v>
      </c>
      <c r="H135" s="13">
        <v>59001779</v>
      </c>
      <c r="I135" s="13">
        <v>59001779</v>
      </c>
      <c r="J135" s="13">
        <v>0</v>
      </c>
      <c r="K135" s="13">
        <v>59001779</v>
      </c>
      <c r="L135" s="13">
        <v>0</v>
      </c>
      <c r="M135" s="13">
        <v>59001779</v>
      </c>
      <c r="N135" s="13">
        <v>57784356</v>
      </c>
      <c r="O135" s="40">
        <v>1217423</v>
      </c>
      <c r="P135" s="14">
        <f t="shared" si="2"/>
        <v>1</v>
      </c>
    </row>
    <row r="136" spans="1:16" ht="11.25" outlineLevel="1">
      <c r="A136" s="2" t="s">
        <v>184</v>
      </c>
      <c r="B136" s="2" t="s">
        <v>54</v>
      </c>
      <c r="C136" s="13">
        <v>45482097</v>
      </c>
      <c r="D136" s="13">
        <v>0</v>
      </c>
      <c r="E136" s="13">
        <v>0</v>
      </c>
      <c r="F136" s="13">
        <v>4201876</v>
      </c>
      <c r="G136" s="13">
        <v>0</v>
      </c>
      <c r="H136" s="13">
        <v>49683973</v>
      </c>
      <c r="I136" s="13">
        <v>49683973</v>
      </c>
      <c r="J136" s="13">
        <v>0</v>
      </c>
      <c r="K136" s="13">
        <v>49683973</v>
      </c>
      <c r="L136" s="13">
        <v>0</v>
      </c>
      <c r="M136" s="13">
        <v>49683973</v>
      </c>
      <c r="N136" s="13">
        <v>47098280</v>
      </c>
      <c r="O136" s="40">
        <v>2585693</v>
      </c>
      <c r="P136" s="14">
        <f t="shared" si="2"/>
        <v>1</v>
      </c>
    </row>
    <row r="137" spans="1:16" ht="11.25" outlineLevel="1">
      <c r="A137" s="2" t="s">
        <v>185</v>
      </c>
      <c r="B137" s="2" t="s">
        <v>56</v>
      </c>
      <c r="C137" s="13">
        <v>60191527</v>
      </c>
      <c r="D137" s="13">
        <v>0</v>
      </c>
      <c r="E137" s="13">
        <v>0</v>
      </c>
      <c r="F137" s="13">
        <v>3250310</v>
      </c>
      <c r="G137" s="13">
        <v>2861481</v>
      </c>
      <c r="H137" s="13">
        <v>60580356</v>
      </c>
      <c r="I137" s="13">
        <v>60580356</v>
      </c>
      <c r="J137" s="13">
        <v>0</v>
      </c>
      <c r="K137" s="13">
        <v>60580356</v>
      </c>
      <c r="L137" s="13">
        <v>0</v>
      </c>
      <c r="M137" s="13">
        <v>60580356</v>
      </c>
      <c r="N137" s="13">
        <v>56742759</v>
      </c>
      <c r="O137" s="40">
        <v>3837597</v>
      </c>
      <c r="P137" s="14">
        <f t="shared" si="2"/>
        <v>1</v>
      </c>
    </row>
    <row r="138" spans="1:16" ht="11.25" outlineLevel="1">
      <c r="A138" s="2" t="s">
        <v>186</v>
      </c>
      <c r="B138" s="2" t="s">
        <v>60</v>
      </c>
      <c r="C138" s="13">
        <v>7303048</v>
      </c>
      <c r="D138" s="13">
        <v>0</v>
      </c>
      <c r="E138" s="13">
        <v>0</v>
      </c>
      <c r="F138" s="13">
        <v>414208</v>
      </c>
      <c r="G138" s="13">
        <v>308356</v>
      </c>
      <c r="H138" s="13">
        <v>7408900</v>
      </c>
      <c r="I138" s="13">
        <v>7408900</v>
      </c>
      <c r="J138" s="13">
        <v>0</v>
      </c>
      <c r="K138" s="13">
        <v>7408900</v>
      </c>
      <c r="L138" s="13">
        <v>0</v>
      </c>
      <c r="M138" s="13">
        <v>7408900</v>
      </c>
      <c r="N138" s="13">
        <v>6916387</v>
      </c>
      <c r="O138" s="40">
        <v>492513</v>
      </c>
      <c r="P138" s="14">
        <f t="shared" si="2"/>
        <v>1</v>
      </c>
    </row>
    <row r="139" spans="1:16" ht="11.25" outlineLevel="1">
      <c r="A139" s="2" t="s">
        <v>187</v>
      </c>
      <c r="B139" s="2" t="s">
        <v>62</v>
      </c>
      <c r="C139" s="13">
        <v>88280906</v>
      </c>
      <c r="D139" s="13">
        <v>0</v>
      </c>
      <c r="E139" s="13">
        <v>0</v>
      </c>
      <c r="F139" s="13">
        <v>0</v>
      </c>
      <c r="G139" s="13">
        <v>22084748</v>
      </c>
      <c r="H139" s="13">
        <v>66196158</v>
      </c>
      <c r="I139" s="13">
        <v>66196158</v>
      </c>
      <c r="J139" s="13">
        <v>0</v>
      </c>
      <c r="K139" s="13">
        <v>66196158</v>
      </c>
      <c r="L139" s="13">
        <v>0</v>
      </c>
      <c r="M139" s="13">
        <v>66196158</v>
      </c>
      <c r="N139" s="13">
        <v>66196158</v>
      </c>
      <c r="O139" s="40">
        <v>0</v>
      </c>
      <c r="P139" s="14">
        <f t="shared" si="2"/>
        <v>1</v>
      </c>
    </row>
    <row r="140" spans="1:16" ht="11.25" outlineLevel="1">
      <c r="A140" s="2" t="s">
        <v>188</v>
      </c>
      <c r="B140" s="2" t="s">
        <v>189</v>
      </c>
      <c r="C140" s="13">
        <v>39334596</v>
      </c>
      <c r="D140" s="13">
        <v>0</v>
      </c>
      <c r="E140" s="13">
        <v>0</v>
      </c>
      <c r="F140" s="13">
        <v>0</v>
      </c>
      <c r="G140" s="13">
        <v>0</v>
      </c>
      <c r="H140" s="13">
        <v>39334596</v>
      </c>
      <c r="I140" s="13">
        <v>36534223</v>
      </c>
      <c r="J140" s="13">
        <v>2800373</v>
      </c>
      <c r="K140" s="13">
        <v>36534223</v>
      </c>
      <c r="L140" s="13">
        <v>0</v>
      </c>
      <c r="M140" s="13">
        <v>36534223</v>
      </c>
      <c r="N140" s="13">
        <v>31527841</v>
      </c>
      <c r="O140" s="40">
        <v>5006382</v>
      </c>
      <c r="P140" s="14">
        <f t="shared" si="2"/>
        <v>0.9288063617076429</v>
      </c>
    </row>
    <row r="141" spans="1:16" ht="11.25" outlineLevel="1">
      <c r="A141" s="2" t="s">
        <v>190</v>
      </c>
      <c r="B141" s="2" t="s">
        <v>64</v>
      </c>
      <c r="C141" s="13">
        <v>250000000</v>
      </c>
      <c r="D141" s="13">
        <v>0</v>
      </c>
      <c r="E141" s="13">
        <v>0</v>
      </c>
      <c r="F141" s="13">
        <v>156000000</v>
      </c>
      <c r="G141" s="13">
        <v>373354</v>
      </c>
      <c r="H141" s="13">
        <v>405626646</v>
      </c>
      <c r="I141" s="13">
        <v>404280950</v>
      </c>
      <c r="J141" s="13">
        <v>1345696</v>
      </c>
      <c r="K141" s="13">
        <v>404280950</v>
      </c>
      <c r="L141" s="13">
        <v>0</v>
      </c>
      <c r="M141" s="13">
        <v>392454910</v>
      </c>
      <c r="N141" s="13">
        <v>392454910</v>
      </c>
      <c r="O141" s="40">
        <v>0</v>
      </c>
      <c r="P141" s="14">
        <f t="shared" si="2"/>
        <v>0.9966824270218185</v>
      </c>
    </row>
    <row r="142" spans="1:16" ht="11.25" outlineLevel="1">
      <c r="A142" s="2" t="s">
        <v>191</v>
      </c>
      <c r="B142" s="2" t="s">
        <v>192</v>
      </c>
      <c r="C142" s="13">
        <v>250000000</v>
      </c>
      <c r="D142" s="13">
        <v>0</v>
      </c>
      <c r="E142" s="13">
        <v>0</v>
      </c>
      <c r="F142" s="13">
        <v>156000000</v>
      </c>
      <c r="G142" s="13">
        <v>373354</v>
      </c>
      <c r="H142" s="13">
        <v>405626646</v>
      </c>
      <c r="I142" s="13">
        <v>404280950</v>
      </c>
      <c r="J142" s="13">
        <v>1345696</v>
      </c>
      <c r="K142" s="13">
        <v>404280950</v>
      </c>
      <c r="L142" s="13">
        <v>0</v>
      </c>
      <c r="M142" s="13">
        <v>392454910</v>
      </c>
      <c r="N142" s="13">
        <v>392454910</v>
      </c>
      <c r="O142" s="40">
        <v>0</v>
      </c>
      <c r="P142" s="14">
        <f t="shared" si="2"/>
        <v>0.9966824270218185</v>
      </c>
    </row>
    <row r="143" spans="1:16" ht="11.25" outlineLevel="1">
      <c r="A143" s="2" t="s">
        <v>193</v>
      </c>
      <c r="B143" s="2" t="s">
        <v>194</v>
      </c>
      <c r="C143" s="13">
        <v>320196721</v>
      </c>
      <c r="D143" s="13">
        <v>0</v>
      </c>
      <c r="E143" s="13">
        <v>0</v>
      </c>
      <c r="F143" s="13">
        <v>7941752</v>
      </c>
      <c r="G143" s="13">
        <v>30611661</v>
      </c>
      <c r="H143" s="13">
        <v>297526812</v>
      </c>
      <c r="I143" s="13">
        <v>286640881</v>
      </c>
      <c r="J143" s="13">
        <v>10885931</v>
      </c>
      <c r="K143" s="13">
        <v>286640881</v>
      </c>
      <c r="L143" s="13">
        <v>0</v>
      </c>
      <c r="M143" s="13">
        <v>286640881</v>
      </c>
      <c r="N143" s="13">
        <v>286640881</v>
      </c>
      <c r="O143" s="40">
        <v>0</v>
      </c>
      <c r="P143" s="14">
        <f t="shared" si="2"/>
        <v>0.963411932770617</v>
      </c>
    </row>
    <row r="144" spans="1:16" ht="11.25" outlineLevel="1">
      <c r="A144" s="2" t="s">
        <v>195</v>
      </c>
      <c r="B144" s="2" t="s">
        <v>11</v>
      </c>
      <c r="C144" s="13">
        <v>320196721</v>
      </c>
      <c r="D144" s="13">
        <v>0</v>
      </c>
      <c r="E144" s="13">
        <v>0</v>
      </c>
      <c r="F144" s="13">
        <v>7941752</v>
      </c>
      <c r="G144" s="13">
        <v>30611661</v>
      </c>
      <c r="H144" s="13">
        <v>297526812</v>
      </c>
      <c r="I144" s="13">
        <v>286640881</v>
      </c>
      <c r="J144" s="13">
        <v>10885931</v>
      </c>
      <c r="K144" s="13">
        <v>286640881</v>
      </c>
      <c r="L144" s="13">
        <v>0</v>
      </c>
      <c r="M144" s="13">
        <v>286640881</v>
      </c>
      <c r="N144" s="13">
        <v>286640881</v>
      </c>
      <c r="O144" s="40">
        <v>0</v>
      </c>
      <c r="P144" s="14">
        <f t="shared" si="2"/>
        <v>0.963411932770617</v>
      </c>
    </row>
    <row r="145" spans="1:16" ht="11.25" outlineLevel="1">
      <c r="A145" s="2" t="s">
        <v>196</v>
      </c>
      <c r="B145" s="2" t="s">
        <v>42</v>
      </c>
      <c r="C145" s="13">
        <v>320196721</v>
      </c>
      <c r="D145" s="13">
        <v>0</v>
      </c>
      <c r="E145" s="13">
        <v>0</v>
      </c>
      <c r="F145" s="13">
        <v>7941752</v>
      </c>
      <c r="G145" s="13">
        <v>30611661</v>
      </c>
      <c r="H145" s="13">
        <v>297526812</v>
      </c>
      <c r="I145" s="13">
        <v>286640881</v>
      </c>
      <c r="J145" s="13">
        <v>10885931</v>
      </c>
      <c r="K145" s="13">
        <v>286640881</v>
      </c>
      <c r="L145" s="13">
        <v>0</v>
      </c>
      <c r="M145" s="13">
        <v>286640881</v>
      </c>
      <c r="N145" s="13">
        <v>286640881</v>
      </c>
      <c r="O145" s="40">
        <v>0</v>
      </c>
      <c r="P145" s="14">
        <f t="shared" si="2"/>
        <v>0.963411932770617</v>
      </c>
    </row>
    <row r="146" spans="1:16" ht="11.25" outlineLevel="1">
      <c r="A146" s="2" t="s">
        <v>197</v>
      </c>
      <c r="B146" s="2" t="s">
        <v>44</v>
      </c>
      <c r="C146" s="13">
        <v>249577985</v>
      </c>
      <c r="D146" s="13">
        <v>0</v>
      </c>
      <c r="E146" s="13">
        <v>0</v>
      </c>
      <c r="F146" s="13">
        <v>0</v>
      </c>
      <c r="G146" s="13">
        <v>24940538</v>
      </c>
      <c r="H146" s="13">
        <v>224637447</v>
      </c>
      <c r="I146" s="13">
        <v>224637447</v>
      </c>
      <c r="J146" s="13">
        <v>0</v>
      </c>
      <c r="K146" s="13">
        <v>224637447</v>
      </c>
      <c r="L146" s="13">
        <v>0</v>
      </c>
      <c r="M146" s="13">
        <v>224637447</v>
      </c>
      <c r="N146" s="13">
        <v>224637447</v>
      </c>
      <c r="O146" s="40">
        <v>0</v>
      </c>
      <c r="P146" s="14">
        <f t="shared" si="2"/>
        <v>1</v>
      </c>
    </row>
    <row r="147" spans="1:16" ht="11.25" outlineLevel="1">
      <c r="A147" s="2" t="s">
        <v>198</v>
      </c>
      <c r="B147" s="2" t="s">
        <v>50</v>
      </c>
      <c r="C147" s="13">
        <v>23264023</v>
      </c>
      <c r="D147" s="13">
        <v>0</v>
      </c>
      <c r="E147" s="13">
        <v>0</v>
      </c>
      <c r="F147" s="13">
        <v>0</v>
      </c>
      <c r="G147" s="13">
        <v>0</v>
      </c>
      <c r="H147" s="13">
        <v>23264023</v>
      </c>
      <c r="I147" s="13">
        <v>20597985</v>
      </c>
      <c r="J147" s="13">
        <v>2666038</v>
      </c>
      <c r="K147" s="13">
        <v>20597985</v>
      </c>
      <c r="L147" s="13">
        <v>0</v>
      </c>
      <c r="M147" s="13">
        <v>20597985</v>
      </c>
      <c r="N147" s="13">
        <v>20597985</v>
      </c>
      <c r="O147" s="40">
        <v>0</v>
      </c>
      <c r="P147" s="14">
        <f t="shared" si="2"/>
        <v>0.8854008182505666</v>
      </c>
    </row>
    <row r="148" spans="1:16" ht="11.25" outlineLevel="1">
      <c r="A148" s="2" t="s">
        <v>199</v>
      </c>
      <c r="B148" s="2" t="s">
        <v>52</v>
      </c>
      <c r="C148" s="13">
        <v>10720062</v>
      </c>
      <c r="D148" s="13">
        <v>0</v>
      </c>
      <c r="E148" s="13">
        <v>0</v>
      </c>
      <c r="F148" s="13">
        <v>0</v>
      </c>
      <c r="G148" s="13">
        <v>0</v>
      </c>
      <c r="H148" s="13">
        <v>10720062</v>
      </c>
      <c r="I148" s="13">
        <v>7030551</v>
      </c>
      <c r="J148" s="13">
        <v>3689511</v>
      </c>
      <c r="K148" s="13">
        <v>7030551</v>
      </c>
      <c r="L148" s="13">
        <v>0</v>
      </c>
      <c r="M148" s="13">
        <v>7030551</v>
      </c>
      <c r="N148" s="13">
        <v>7030551</v>
      </c>
      <c r="O148" s="40">
        <v>0</v>
      </c>
      <c r="P148" s="14">
        <f t="shared" si="2"/>
        <v>0.6558311882897693</v>
      </c>
    </row>
    <row r="149" spans="1:16" ht="11.25" outlineLevel="1">
      <c r="A149" s="2" t="s">
        <v>200</v>
      </c>
      <c r="B149" s="2" t="s">
        <v>54</v>
      </c>
      <c r="C149" s="13">
        <v>7703503</v>
      </c>
      <c r="D149" s="13">
        <v>0</v>
      </c>
      <c r="E149" s="13">
        <v>0</v>
      </c>
      <c r="F149" s="13">
        <v>0</v>
      </c>
      <c r="G149" s="13">
        <v>0</v>
      </c>
      <c r="H149" s="13">
        <v>7703503</v>
      </c>
      <c r="I149" s="13">
        <v>4763543</v>
      </c>
      <c r="J149" s="13">
        <v>2939960</v>
      </c>
      <c r="K149" s="13">
        <v>4763543</v>
      </c>
      <c r="L149" s="13">
        <v>0</v>
      </c>
      <c r="M149" s="13">
        <v>4763543</v>
      </c>
      <c r="N149" s="13">
        <v>4763543</v>
      </c>
      <c r="O149" s="40">
        <v>0</v>
      </c>
      <c r="P149" s="14">
        <f t="shared" si="2"/>
        <v>0.6183606341167128</v>
      </c>
    </row>
    <row r="150" spans="1:16" ht="11.25" outlineLevel="1">
      <c r="A150" s="2" t="s">
        <v>201</v>
      </c>
      <c r="B150" s="2" t="s">
        <v>56</v>
      </c>
      <c r="C150" s="13">
        <v>11166731</v>
      </c>
      <c r="D150" s="13">
        <v>0</v>
      </c>
      <c r="E150" s="13">
        <v>0</v>
      </c>
      <c r="F150" s="13">
        <v>7701123</v>
      </c>
      <c r="G150" s="13">
        <v>0</v>
      </c>
      <c r="H150" s="13">
        <v>18867854</v>
      </c>
      <c r="I150" s="13">
        <v>18867854</v>
      </c>
      <c r="J150" s="13">
        <v>0</v>
      </c>
      <c r="K150" s="13">
        <v>18867854</v>
      </c>
      <c r="L150" s="13">
        <v>0</v>
      </c>
      <c r="M150" s="13">
        <v>18867854</v>
      </c>
      <c r="N150" s="13">
        <v>18867854</v>
      </c>
      <c r="O150" s="40">
        <v>0</v>
      </c>
      <c r="P150" s="14">
        <f t="shared" si="2"/>
        <v>1</v>
      </c>
    </row>
    <row r="151" spans="1:16" ht="11.25" outlineLevel="1">
      <c r="A151" s="2" t="s">
        <v>202</v>
      </c>
      <c r="B151" s="2" t="s">
        <v>60</v>
      </c>
      <c r="C151" s="13">
        <v>1386544</v>
      </c>
      <c r="D151" s="13">
        <v>0</v>
      </c>
      <c r="E151" s="13">
        <v>0</v>
      </c>
      <c r="F151" s="13">
        <v>240629</v>
      </c>
      <c r="G151" s="13">
        <v>907207</v>
      </c>
      <c r="H151" s="13">
        <v>719966</v>
      </c>
      <c r="I151" s="13">
        <v>719966</v>
      </c>
      <c r="J151" s="13">
        <v>0</v>
      </c>
      <c r="K151" s="13">
        <v>719966</v>
      </c>
      <c r="L151" s="13">
        <v>0</v>
      </c>
      <c r="M151" s="13">
        <v>719966</v>
      </c>
      <c r="N151" s="13">
        <v>719966</v>
      </c>
      <c r="O151" s="40">
        <v>0</v>
      </c>
      <c r="P151" s="14">
        <f t="shared" si="2"/>
        <v>1</v>
      </c>
    </row>
    <row r="152" spans="1:16" ht="11.25" outlineLevel="1">
      <c r="A152" s="2" t="s">
        <v>203</v>
      </c>
      <c r="B152" s="2" t="s">
        <v>62</v>
      </c>
      <c r="C152" s="13">
        <v>16377873</v>
      </c>
      <c r="D152" s="13">
        <v>0</v>
      </c>
      <c r="E152" s="13">
        <v>0</v>
      </c>
      <c r="F152" s="13">
        <v>0</v>
      </c>
      <c r="G152" s="13">
        <v>4763916</v>
      </c>
      <c r="H152" s="13">
        <v>11613957</v>
      </c>
      <c r="I152" s="13">
        <v>10023535</v>
      </c>
      <c r="J152" s="13">
        <v>1590422</v>
      </c>
      <c r="K152" s="13">
        <v>10023535</v>
      </c>
      <c r="L152" s="13">
        <v>0</v>
      </c>
      <c r="M152" s="13">
        <v>10023535</v>
      </c>
      <c r="N152" s="13">
        <v>10023535</v>
      </c>
      <c r="O152" s="40">
        <v>0</v>
      </c>
      <c r="P152" s="14">
        <f t="shared" si="2"/>
        <v>0.863059420660848</v>
      </c>
    </row>
    <row r="153" spans="1:16" ht="11.25" outlineLevel="1">
      <c r="A153" s="2" t="s">
        <v>204</v>
      </c>
      <c r="B153" s="2" t="s">
        <v>205</v>
      </c>
      <c r="C153" s="13">
        <v>153322112</v>
      </c>
      <c r="D153" s="13">
        <v>0</v>
      </c>
      <c r="E153" s="13">
        <v>0</v>
      </c>
      <c r="F153" s="13">
        <v>0</v>
      </c>
      <c r="G153" s="13">
        <v>17936941</v>
      </c>
      <c r="H153" s="13">
        <v>135385171</v>
      </c>
      <c r="I153" s="13">
        <v>126344330</v>
      </c>
      <c r="J153" s="13">
        <v>9040841</v>
      </c>
      <c r="K153" s="13">
        <v>126344330</v>
      </c>
      <c r="L153" s="13">
        <v>0</v>
      </c>
      <c r="M153" s="13">
        <v>126344330</v>
      </c>
      <c r="N153" s="13">
        <v>126344330</v>
      </c>
      <c r="O153" s="40">
        <v>0</v>
      </c>
      <c r="P153" s="14">
        <f t="shared" si="2"/>
        <v>0.9332213348535786</v>
      </c>
    </row>
    <row r="154" spans="1:16" ht="11.25" outlineLevel="1">
      <c r="A154" s="2" t="s">
        <v>206</v>
      </c>
      <c r="B154" s="2" t="s">
        <v>11</v>
      </c>
      <c r="C154" s="13">
        <v>153322112</v>
      </c>
      <c r="D154" s="13">
        <v>0</v>
      </c>
      <c r="E154" s="13">
        <v>0</v>
      </c>
      <c r="F154" s="13">
        <v>0</v>
      </c>
      <c r="G154" s="13">
        <v>17936941</v>
      </c>
      <c r="H154" s="13">
        <v>135385171</v>
      </c>
      <c r="I154" s="13">
        <v>126344330</v>
      </c>
      <c r="J154" s="13">
        <v>9040841</v>
      </c>
      <c r="K154" s="13">
        <v>126344330</v>
      </c>
      <c r="L154" s="13">
        <v>0</v>
      </c>
      <c r="M154" s="13">
        <v>126344330</v>
      </c>
      <c r="N154" s="13">
        <v>126344330</v>
      </c>
      <c r="O154" s="40">
        <v>0</v>
      </c>
      <c r="P154" s="14">
        <f t="shared" si="2"/>
        <v>0.9332213348535786</v>
      </c>
    </row>
    <row r="155" spans="1:16" ht="11.25" outlineLevel="1">
      <c r="A155" s="2" t="s">
        <v>207</v>
      </c>
      <c r="B155" s="2" t="s">
        <v>42</v>
      </c>
      <c r="C155" s="13">
        <v>153322112</v>
      </c>
      <c r="D155" s="13">
        <v>0</v>
      </c>
      <c r="E155" s="13">
        <v>0</v>
      </c>
      <c r="F155" s="13">
        <v>0</v>
      </c>
      <c r="G155" s="13">
        <v>17936941</v>
      </c>
      <c r="H155" s="13">
        <v>135385171</v>
      </c>
      <c r="I155" s="13">
        <v>126344330</v>
      </c>
      <c r="J155" s="13">
        <v>9040841</v>
      </c>
      <c r="K155" s="13">
        <v>126344330</v>
      </c>
      <c r="L155" s="13">
        <v>0</v>
      </c>
      <c r="M155" s="13">
        <v>126344330</v>
      </c>
      <c r="N155" s="13">
        <v>126344330</v>
      </c>
      <c r="O155" s="40">
        <v>0</v>
      </c>
      <c r="P155" s="14">
        <f t="shared" si="2"/>
        <v>0.9332213348535786</v>
      </c>
    </row>
    <row r="156" spans="1:16" ht="11.25" outlineLevel="1">
      <c r="A156" s="2" t="s">
        <v>208</v>
      </c>
      <c r="B156" s="2" t="s">
        <v>44</v>
      </c>
      <c r="C156" s="13">
        <v>119703717</v>
      </c>
      <c r="D156" s="13">
        <v>0</v>
      </c>
      <c r="E156" s="13">
        <v>0</v>
      </c>
      <c r="F156" s="13">
        <v>0</v>
      </c>
      <c r="G156" s="13">
        <v>16050717</v>
      </c>
      <c r="H156" s="13">
        <v>103653000</v>
      </c>
      <c r="I156" s="13">
        <v>103653000</v>
      </c>
      <c r="J156" s="13">
        <v>0</v>
      </c>
      <c r="K156" s="13">
        <v>103653000</v>
      </c>
      <c r="L156" s="13">
        <v>0</v>
      </c>
      <c r="M156" s="13">
        <v>103653000</v>
      </c>
      <c r="N156" s="13">
        <v>103653000</v>
      </c>
      <c r="O156" s="40">
        <v>0</v>
      </c>
      <c r="P156" s="14">
        <f t="shared" si="2"/>
        <v>1</v>
      </c>
    </row>
    <row r="157" spans="1:16" ht="11.25" outlineLevel="1">
      <c r="A157" s="2" t="s">
        <v>209</v>
      </c>
      <c r="B157" s="2" t="s">
        <v>50</v>
      </c>
      <c r="C157" s="13">
        <v>11139601</v>
      </c>
      <c r="D157" s="13">
        <v>0</v>
      </c>
      <c r="E157" s="13">
        <v>0</v>
      </c>
      <c r="F157" s="13">
        <v>0</v>
      </c>
      <c r="G157" s="13">
        <v>0</v>
      </c>
      <c r="H157" s="13">
        <v>11139601</v>
      </c>
      <c r="I157" s="13">
        <v>9072639</v>
      </c>
      <c r="J157" s="13">
        <v>2066962</v>
      </c>
      <c r="K157" s="13">
        <v>9072639</v>
      </c>
      <c r="L157" s="13">
        <v>0</v>
      </c>
      <c r="M157" s="13">
        <v>9072639</v>
      </c>
      <c r="N157" s="13">
        <v>9072639</v>
      </c>
      <c r="O157" s="40">
        <v>0</v>
      </c>
      <c r="P157" s="14">
        <f t="shared" si="2"/>
        <v>0.8144491889790307</v>
      </c>
    </row>
    <row r="158" spans="1:16" ht="11.25" outlineLevel="1">
      <c r="A158" s="2" t="s">
        <v>210</v>
      </c>
      <c r="B158" s="2" t="s">
        <v>52</v>
      </c>
      <c r="C158" s="13">
        <v>5133128</v>
      </c>
      <c r="D158" s="13">
        <v>0</v>
      </c>
      <c r="E158" s="13">
        <v>0</v>
      </c>
      <c r="F158" s="13">
        <v>0</v>
      </c>
      <c r="G158" s="13">
        <v>965645</v>
      </c>
      <c r="H158" s="13">
        <v>4167483</v>
      </c>
      <c r="I158" s="13">
        <v>4167483</v>
      </c>
      <c r="J158" s="13">
        <v>0</v>
      </c>
      <c r="K158" s="13">
        <v>4167483</v>
      </c>
      <c r="L158" s="13">
        <v>0</v>
      </c>
      <c r="M158" s="13">
        <v>4167483</v>
      </c>
      <c r="N158" s="13">
        <v>4167483</v>
      </c>
      <c r="O158" s="40">
        <v>0</v>
      </c>
      <c r="P158" s="14">
        <f t="shared" si="2"/>
        <v>1</v>
      </c>
    </row>
    <row r="159" spans="1:16" ht="11.25" outlineLevel="1">
      <c r="A159" s="2" t="s">
        <v>211</v>
      </c>
      <c r="B159" s="2" t="s">
        <v>54</v>
      </c>
      <c r="C159" s="13">
        <v>3491358</v>
      </c>
      <c r="D159" s="13">
        <v>0</v>
      </c>
      <c r="E159" s="13">
        <v>0</v>
      </c>
      <c r="F159" s="13">
        <v>0</v>
      </c>
      <c r="G159" s="13">
        <v>0</v>
      </c>
      <c r="H159" s="13">
        <v>3491358</v>
      </c>
      <c r="I159" s="13">
        <v>1370336</v>
      </c>
      <c r="J159" s="13">
        <v>2121022</v>
      </c>
      <c r="K159" s="13">
        <v>1370336</v>
      </c>
      <c r="L159" s="13">
        <v>0</v>
      </c>
      <c r="M159" s="13">
        <v>1370336</v>
      </c>
      <c r="N159" s="13">
        <v>1370336</v>
      </c>
      <c r="O159" s="40">
        <v>0</v>
      </c>
      <c r="P159" s="14">
        <f t="shared" si="2"/>
        <v>0.39249369443064847</v>
      </c>
    </row>
    <row r="160" spans="1:16" ht="11.25" outlineLevel="1">
      <c r="A160" s="2" t="s">
        <v>212</v>
      </c>
      <c r="B160" s="2" t="s">
        <v>56</v>
      </c>
      <c r="C160" s="13">
        <v>5347008</v>
      </c>
      <c r="D160" s="13">
        <v>0</v>
      </c>
      <c r="E160" s="13">
        <v>0</v>
      </c>
      <c r="F160" s="13">
        <v>0</v>
      </c>
      <c r="G160" s="13">
        <v>838170</v>
      </c>
      <c r="H160" s="13">
        <v>4508838</v>
      </c>
      <c r="I160" s="13">
        <v>4508838</v>
      </c>
      <c r="J160" s="13">
        <v>0</v>
      </c>
      <c r="K160" s="13">
        <v>4508838</v>
      </c>
      <c r="L160" s="13">
        <v>0</v>
      </c>
      <c r="M160" s="13">
        <v>4508838</v>
      </c>
      <c r="N160" s="13">
        <v>4508838</v>
      </c>
      <c r="O160" s="40">
        <v>0</v>
      </c>
      <c r="P160" s="14">
        <f t="shared" si="2"/>
        <v>1</v>
      </c>
    </row>
    <row r="161" spans="1:16" ht="11.25" outlineLevel="1">
      <c r="A161" s="2" t="s">
        <v>213</v>
      </c>
      <c r="B161" s="2" t="s">
        <v>60</v>
      </c>
      <c r="C161" s="13">
        <v>665021</v>
      </c>
      <c r="D161" s="13">
        <v>0</v>
      </c>
      <c r="E161" s="13">
        <v>0</v>
      </c>
      <c r="F161" s="13">
        <v>0</v>
      </c>
      <c r="G161" s="13">
        <v>82409</v>
      </c>
      <c r="H161" s="13">
        <v>582612</v>
      </c>
      <c r="I161" s="13">
        <v>582612</v>
      </c>
      <c r="J161" s="13">
        <v>0</v>
      </c>
      <c r="K161" s="13">
        <v>582612</v>
      </c>
      <c r="L161" s="13">
        <v>0</v>
      </c>
      <c r="M161" s="13">
        <v>582612</v>
      </c>
      <c r="N161" s="13">
        <v>582612</v>
      </c>
      <c r="O161" s="40">
        <v>0</v>
      </c>
      <c r="P161" s="14">
        <f t="shared" si="2"/>
        <v>1</v>
      </c>
    </row>
    <row r="162" spans="1:16" ht="11.25" outlineLevel="1">
      <c r="A162" s="2" t="s">
        <v>214</v>
      </c>
      <c r="B162" s="2" t="s">
        <v>62</v>
      </c>
      <c r="C162" s="13">
        <v>7842279</v>
      </c>
      <c r="D162" s="13">
        <v>0</v>
      </c>
      <c r="E162" s="13">
        <v>0</v>
      </c>
      <c r="F162" s="13">
        <v>0</v>
      </c>
      <c r="G162" s="13">
        <v>0</v>
      </c>
      <c r="H162" s="13">
        <v>7842279</v>
      </c>
      <c r="I162" s="13">
        <v>2989422</v>
      </c>
      <c r="J162" s="13">
        <v>4852857</v>
      </c>
      <c r="K162" s="13">
        <v>2989422</v>
      </c>
      <c r="L162" s="13">
        <v>0</v>
      </c>
      <c r="M162" s="13">
        <v>2989422</v>
      </c>
      <c r="N162" s="13">
        <v>2989422</v>
      </c>
      <c r="O162" s="40">
        <v>0</v>
      </c>
      <c r="P162" s="14">
        <f t="shared" si="2"/>
        <v>0.3811930179989771</v>
      </c>
    </row>
    <row r="163" spans="1:16" ht="11.25" outlineLevel="1">
      <c r="A163" s="2" t="s">
        <v>215</v>
      </c>
      <c r="B163" s="2" t="s">
        <v>216</v>
      </c>
      <c r="C163" s="13">
        <v>183578663</v>
      </c>
      <c r="D163" s="13">
        <v>0</v>
      </c>
      <c r="E163" s="13">
        <v>0</v>
      </c>
      <c r="F163" s="13">
        <v>19733241</v>
      </c>
      <c r="G163" s="13">
        <v>16614618</v>
      </c>
      <c r="H163" s="13">
        <v>186697286</v>
      </c>
      <c r="I163" s="13">
        <v>186697286</v>
      </c>
      <c r="J163" s="13">
        <v>0</v>
      </c>
      <c r="K163" s="13">
        <v>186697286</v>
      </c>
      <c r="L163" s="13">
        <v>0</v>
      </c>
      <c r="M163" s="13">
        <v>186697286</v>
      </c>
      <c r="N163" s="13">
        <v>186697286</v>
      </c>
      <c r="O163" s="40">
        <v>0</v>
      </c>
      <c r="P163" s="14">
        <f t="shared" si="2"/>
        <v>1</v>
      </c>
    </row>
    <row r="164" spans="1:16" ht="11.25" outlineLevel="1">
      <c r="A164" s="2" t="s">
        <v>217</v>
      </c>
      <c r="B164" s="2" t="s">
        <v>11</v>
      </c>
      <c r="C164" s="13">
        <v>183578663</v>
      </c>
      <c r="D164" s="13">
        <v>0</v>
      </c>
      <c r="E164" s="13">
        <v>0</v>
      </c>
      <c r="F164" s="13">
        <v>19733241</v>
      </c>
      <c r="G164" s="13">
        <v>16614618</v>
      </c>
      <c r="H164" s="13">
        <v>186697286</v>
      </c>
      <c r="I164" s="13">
        <v>186697286</v>
      </c>
      <c r="J164" s="13">
        <v>0</v>
      </c>
      <c r="K164" s="13">
        <v>186697286</v>
      </c>
      <c r="L164" s="13">
        <v>0</v>
      </c>
      <c r="M164" s="13">
        <v>186697286</v>
      </c>
      <c r="N164" s="13">
        <v>186697286</v>
      </c>
      <c r="O164" s="40">
        <v>0</v>
      </c>
      <c r="P164" s="14">
        <f t="shared" si="2"/>
        <v>1</v>
      </c>
    </row>
    <row r="165" spans="1:16" ht="11.25" outlineLevel="1">
      <c r="A165" s="2" t="s">
        <v>218</v>
      </c>
      <c r="B165" s="2" t="s">
        <v>42</v>
      </c>
      <c r="C165" s="13">
        <v>183578663</v>
      </c>
      <c r="D165" s="13">
        <v>0</v>
      </c>
      <c r="E165" s="13">
        <v>0</v>
      </c>
      <c r="F165" s="13">
        <v>19733241</v>
      </c>
      <c r="G165" s="13">
        <v>16614618</v>
      </c>
      <c r="H165" s="13">
        <v>186697286</v>
      </c>
      <c r="I165" s="13">
        <v>186697286</v>
      </c>
      <c r="J165" s="13">
        <v>0</v>
      </c>
      <c r="K165" s="13">
        <v>186697286</v>
      </c>
      <c r="L165" s="13">
        <v>0</v>
      </c>
      <c r="M165" s="13">
        <v>186697286</v>
      </c>
      <c r="N165" s="13">
        <v>186697286</v>
      </c>
      <c r="O165" s="40">
        <v>0</v>
      </c>
      <c r="P165" s="14">
        <f t="shared" si="2"/>
        <v>1</v>
      </c>
    </row>
    <row r="166" spans="1:16" ht="11.25" outlineLevel="1">
      <c r="A166" s="2" t="s">
        <v>219</v>
      </c>
      <c r="B166" s="2" t="s">
        <v>44</v>
      </c>
      <c r="C166" s="13">
        <v>143120852</v>
      </c>
      <c r="D166" s="13">
        <v>0</v>
      </c>
      <c r="E166" s="13">
        <v>0</v>
      </c>
      <c r="F166" s="13">
        <v>15463805</v>
      </c>
      <c r="G166" s="13">
        <v>4269436</v>
      </c>
      <c r="H166" s="13">
        <v>154315221</v>
      </c>
      <c r="I166" s="13">
        <v>154315221</v>
      </c>
      <c r="J166" s="13">
        <v>0</v>
      </c>
      <c r="K166" s="13">
        <v>154315221</v>
      </c>
      <c r="L166" s="13">
        <v>0</v>
      </c>
      <c r="M166" s="13">
        <v>154315221</v>
      </c>
      <c r="N166" s="13">
        <v>154315221</v>
      </c>
      <c r="O166" s="40">
        <v>0</v>
      </c>
      <c r="P166" s="14">
        <f t="shared" si="2"/>
        <v>1</v>
      </c>
    </row>
    <row r="167" spans="1:16" ht="11.25" outlineLevel="1">
      <c r="A167" s="2" t="s">
        <v>220</v>
      </c>
      <c r="B167" s="2" t="s">
        <v>50</v>
      </c>
      <c r="C167" s="13">
        <v>13337970</v>
      </c>
      <c r="D167" s="13">
        <v>0</v>
      </c>
      <c r="E167" s="13">
        <v>0</v>
      </c>
      <c r="F167" s="13">
        <v>0</v>
      </c>
      <c r="G167" s="13">
        <v>1255125</v>
      </c>
      <c r="H167" s="13">
        <v>12082845</v>
      </c>
      <c r="I167" s="13">
        <v>12082845</v>
      </c>
      <c r="J167" s="13">
        <v>0</v>
      </c>
      <c r="K167" s="13">
        <v>12082845</v>
      </c>
      <c r="L167" s="13">
        <v>0</v>
      </c>
      <c r="M167" s="13">
        <v>12082845</v>
      </c>
      <c r="N167" s="13">
        <v>12082845</v>
      </c>
      <c r="O167" s="40">
        <v>0</v>
      </c>
      <c r="P167" s="14">
        <f t="shared" si="2"/>
        <v>1</v>
      </c>
    </row>
    <row r="168" spans="1:16" ht="11.25" outlineLevel="1">
      <c r="A168" s="2" t="s">
        <v>221</v>
      </c>
      <c r="B168" s="2" t="s">
        <v>52</v>
      </c>
      <c r="C168" s="13">
        <v>6146137</v>
      </c>
      <c r="D168" s="13">
        <v>0</v>
      </c>
      <c r="E168" s="13">
        <v>0</v>
      </c>
      <c r="F168" s="13">
        <v>0</v>
      </c>
      <c r="G168" s="13">
        <v>776887</v>
      </c>
      <c r="H168" s="13">
        <v>5369250</v>
      </c>
      <c r="I168" s="13">
        <v>5369250</v>
      </c>
      <c r="J168" s="13">
        <v>0</v>
      </c>
      <c r="K168" s="13">
        <v>5369250</v>
      </c>
      <c r="L168" s="13">
        <v>0</v>
      </c>
      <c r="M168" s="13">
        <v>5369250</v>
      </c>
      <c r="N168" s="13">
        <v>5369250</v>
      </c>
      <c r="O168" s="40">
        <v>0</v>
      </c>
      <c r="P168" s="14">
        <f t="shared" si="2"/>
        <v>1</v>
      </c>
    </row>
    <row r="169" spans="1:16" ht="11.25" outlineLevel="1">
      <c r="A169" s="2" t="s">
        <v>222</v>
      </c>
      <c r="B169" s="2" t="s">
        <v>54</v>
      </c>
      <c r="C169" s="13">
        <v>4386431</v>
      </c>
      <c r="D169" s="13">
        <v>0</v>
      </c>
      <c r="E169" s="13">
        <v>0</v>
      </c>
      <c r="F169" s="13">
        <v>0</v>
      </c>
      <c r="G169" s="13">
        <v>923239</v>
      </c>
      <c r="H169" s="13">
        <v>3463192</v>
      </c>
      <c r="I169" s="13">
        <v>3463192</v>
      </c>
      <c r="J169" s="13">
        <v>0</v>
      </c>
      <c r="K169" s="13">
        <v>3463192</v>
      </c>
      <c r="L169" s="13">
        <v>0</v>
      </c>
      <c r="M169" s="13">
        <v>3463192</v>
      </c>
      <c r="N169" s="13">
        <v>3463192</v>
      </c>
      <c r="O169" s="40">
        <v>0</v>
      </c>
      <c r="P169" s="14">
        <f t="shared" si="2"/>
        <v>1</v>
      </c>
    </row>
    <row r="170" spans="1:16" ht="11.25" outlineLevel="1">
      <c r="A170" s="2" t="s">
        <v>223</v>
      </c>
      <c r="B170" s="2" t="s">
        <v>56</v>
      </c>
      <c r="C170" s="13">
        <v>6402226</v>
      </c>
      <c r="D170" s="13">
        <v>0</v>
      </c>
      <c r="E170" s="13">
        <v>0</v>
      </c>
      <c r="F170" s="13">
        <v>3796154</v>
      </c>
      <c r="G170" s="13">
        <v>0</v>
      </c>
      <c r="H170" s="13">
        <v>10198380</v>
      </c>
      <c r="I170" s="13">
        <v>10198380</v>
      </c>
      <c r="J170" s="13">
        <v>0</v>
      </c>
      <c r="K170" s="13">
        <v>10198380</v>
      </c>
      <c r="L170" s="13">
        <v>0</v>
      </c>
      <c r="M170" s="13">
        <v>10198380</v>
      </c>
      <c r="N170" s="13">
        <v>10198380</v>
      </c>
      <c r="O170" s="40">
        <v>0</v>
      </c>
      <c r="P170" s="14">
        <f t="shared" si="2"/>
        <v>1</v>
      </c>
    </row>
    <row r="171" spans="1:16" ht="11.25" outlineLevel="1">
      <c r="A171" s="2" t="s">
        <v>224</v>
      </c>
      <c r="B171" s="2" t="s">
        <v>60</v>
      </c>
      <c r="C171" s="13">
        <v>795116</v>
      </c>
      <c r="D171" s="13">
        <v>0</v>
      </c>
      <c r="E171" s="13">
        <v>0</v>
      </c>
      <c r="F171" s="13">
        <v>473282</v>
      </c>
      <c r="G171" s="13">
        <v>0</v>
      </c>
      <c r="H171" s="13">
        <v>1268398</v>
      </c>
      <c r="I171" s="13">
        <v>1268398</v>
      </c>
      <c r="J171" s="13">
        <v>0</v>
      </c>
      <c r="K171" s="13">
        <v>1268398</v>
      </c>
      <c r="L171" s="13">
        <v>0</v>
      </c>
      <c r="M171" s="13">
        <v>1268398</v>
      </c>
      <c r="N171" s="13">
        <v>1268398</v>
      </c>
      <c r="O171" s="40">
        <v>0</v>
      </c>
      <c r="P171" s="14">
        <f t="shared" si="2"/>
        <v>1</v>
      </c>
    </row>
    <row r="172" spans="1:16" ht="11.25" outlineLevel="1">
      <c r="A172" s="2" t="s">
        <v>225</v>
      </c>
      <c r="B172" s="2" t="s">
        <v>62</v>
      </c>
      <c r="C172" s="13">
        <v>9389931</v>
      </c>
      <c r="D172" s="13">
        <v>0</v>
      </c>
      <c r="E172" s="13">
        <v>0</v>
      </c>
      <c r="F172" s="13">
        <v>0</v>
      </c>
      <c r="G172" s="13">
        <v>9389931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40">
        <v>0</v>
      </c>
      <c r="P172" s="14" t="e">
        <f t="shared" si="2"/>
        <v>#DIV/0!</v>
      </c>
    </row>
    <row r="173" spans="1:16" ht="11.25" outlineLevel="1">
      <c r="A173" s="2" t="s">
        <v>226</v>
      </c>
      <c r="B173" s="2" t="s">
        <v>227</v>
      </c>
      <c r="C173" s="13">
        <v>4464011340</v>
      </c>
      <c r="D173" s="13">
        <v>0</v>
      </c>
      <c r="E173" s="13">
        <v>0</v>
      </c>
      <c r="F173" s="13">
        <v>824833090.08</v>
      </c>
      <c r="G173" s="13">
        <v>624925638.08</v>
      </c>
      <c r="H173" s="13">
        <v>4663918792</v>
      </c>
      <c r="I173" s="13">
        <v>4329497124.75</v>
      </c>
      <c r="J173" s="13">
        <v>334421667.25</v>
      </c>
      <c r="K173" s="13">
        <v>4329497124.75</v>
      </c>
      <c r="L173" s="13">
        <v>0</v>
      </c>
      <c r="M173" s="13">
        <v>3352984700.86</v>
      </c>
      <c r="N173" s="13">
        <v>3198784333.36</v>
      </c>
      <c r="O173" s="40">
        <v>154200367.5</v>
      </c>
      <c r="P173" s="14">
        <f t="shared" si="2"/>
        <v>0.9282959926695911</v>
      </c>
    </row>
    <row r="174" spans="1:16" ht="11.25" outlineLevel="1">
      <c r="A174" s="32" t="s">
        <v>228</v>
      </c>
      <c r="B174" s="2" t="s">
        <v>229</v>
      </c>
      <c r="C174" s="13">
        <v>167304852</v>
      </c>
      <c r="D174" s="13">
        <v>0</v>
      </c>
      <c r="E174" s="13">
        <v>0</v>
      </c>
      <c r="F174" s="13">
        <v>0</v>
      </c>
      <c r="G174" s="13">
        <v>19567372</v>
      </c>
      <c r="H174" s="13">
        <v>147737480</v>
      </c>
      <c r="I174" s="13">
        <v>81224000</v>
      </c>
      <c r="J174" s="13">
        <v>66513480</v>
      </c>
      <c r="K174" s="13">
        <v>81224000</v>
      </c>
      <c r="L174" s="13">
        <v>0</v>
      </c>
      <c r="M174" s="13">
        <v>37852624</v>
      </c>
      <c r="N174" s="13">
        <v>37852624</v>
      </c>
      <c r="O174" s="40">
        <v>0</v>
      </c>
      <c r="P174" s="14">
        <f t="shared" si="2"/>
        <v>0.5497860123240224</v>
      </c>
    </row>
    <row r="175" spans="1:16" ht="11.25" outlineLevel="1">
      <c r="A175" s="32" t="s">
        <v>230</v>
      </c>
      <c r="B175" s="2" t="s">
        <v>231</v>
      </c>
      <c r="C175" s="13">
        <v>1184040</v>
      </c>
      <c r="D175" s="13">
        <v>0</v>
      </c>
      <c r="E175" s="13">
        <v>0</v>
      </c>
      <c r="F175" s="13">
        <v>0</v>
      </c>
      <c r="G175" s="13">
        <v>0</v>
      </c>
      <c r="H175" s="13">
        <v>1184040</v>
      </c>
      <c r="I175" s="13">
        <v>0</v>
      </c>
      <c r="J175" s="13">
        <v>1184040</v>
      </c>
      <c r="K175" s="13">
        <v>0</v>
      </c>
      <c r="L175" s="13">
        <v>0</v>
      </c>
      <c r="M175" s="13">
        <v>0</v>
      </c>
      <c r="N175" s="13">
        <v>0</v>
      </c>
      <c r="O175" s="40">
        <v>0</v>
      </c>
      <c r="P175" s="14">
        <f t="shared" si="2"/>
        <v>0</v>
      </c>
    </row>
    <row r="176" spans="1:16" ht="11.25" outlineLevel="1">
      <c r="A176" s="32" t="s">
        <v>232</v>
      </c>
      <c r="B176" s="2" t="s">
        <v>233</v>
      </c>
      <c r="C176" s="13">
        <v>1184040</v>
      </c>
      <c r="D176" s="13">
        <v>0</v>
      </c>
      <c r="E176" s="13">
        <v>0</v>
      </c>
      <c r="F176" s="13">
        <v>0</v>
      </c>
      <c r="G176" s="13">
        <v>0</v>
      </c>
      <c r="H176" s="13">
        <v>1184040</v>
      </c>
      <c r="I176" s="13">
        <v>0</v>
      </c>
      <c r="J176" s="13">
        <v>1184040</v>
      </c>
      <c r="K176" s="13">
        <v>0</v>
      </c>
      <c r="L176" s="13">
        <v>0</v>
      </c>
      <c r="M176" s="13">
        <v>0</v>
      </c>
      <c r="N176" s="13">
        <v>0</v>
      </c>
      <c r="O176" s="40">
        <v>0</v>
      </c>
      <c r="P176" s="14">
        <f t="shared" si="2"/>
        <v>0</v>
      </c>
    </row>
    <row r="177" spans="1:16" ht="11.25" outlineLevel="1">
      <c r="A177" s="32" t="s">
        <v>234</v>
      </c>
      <c r="B177" s="2" t="s">
        <v>235</v>
      </c>
      <c r="C177" s="13">
        <v>166120812</v>
      </c>
      <c r="D177" s="13">
        <v>0</v>
      </c>
      <c r="E177" s="13">
        <v>0</v>
      </c>
      <c r="F177" s="13">
        <v>0</v>
      </c>
      <c r="G177" s="13">
        <v>19567372</v>
      </c>
      <c r="H177" s="13">
        <v>146553440</v>
      </c>
      <c r="I177" s="13">
        <v>81224000</v>
      </c>
      <c r="J177" s="13">
        <v>65329440</v>
      </c>
      <c r="K177" s="13">
        <v>81224000</v>
      </c>
      <c r="L177" s="13">
        <v>0</v>
      </c>
      <c r="M177" s="13">
        <v>37852624</v>
      </c>
      <c r="N177" s="13">
        <v>37852624</v>
      </c>
      <c r="O177" s="40">
        <v>0</v>
      </c>
      <c r="P177" s="14">
        <f t="shared" si="2"/>
        <v>0.5542278639109393</v>
      </c>
    </row>
    <row r="178" spans="1:16" ht="11.25" outlineLevel="1">
      <c r="A178" s="32" t="s">
        <v>236</v>
      </c>
      <c r="B178" s="2" t="s">
        <v>237</v>
      </c>
      <c r="C178" s="13">
        <v>89556480</v>
      </c>
      <c r="D178" s="13">
        <v>0</v>
      </c>
      <c r="E178" s="13">
        <v>0</v>
      </c>
      <c r="F178" s="13">
        <v>0</v>
      </c>
      <c r="G178" s="13">
        <v>0</v>
      </c>
      <c r="H178" s="13">
        <v>89556480</v>
      </c>
      <c r="I178" s="13">
        <v>50000000</v>
      </c>
      <c r="J178" s="13">
        <v>39556480</v>
      </c>
      <c r="K178" s="13">
        <v>50000000</v>
      </c>
      <c r="L178" s="13">
        <v>0</v>
      </c>
      <c r="M178" s="13">
        <v>26841678</v>
      </c>
      <c r="N178" s="13">
        <v>26841678</v>
      </c>
      <c r="O178" s="40">
        <v>0</v>
      </c>
      <c r="P178" s="14">
        <f t="shared" si="2"/>
        <v>0.558306891918932</v>
      </c>
    </row>
    <row r="179" spans="1:16" ht="11.25" outlineLevel="1">
      <c r="A179" s="32" t="s">
        <v>238</v>
      </c>
      <c r="B179" s="2" t="s">
        <v>239</v>
      </c>
      <c r="C179" s="13">
        <v>10516428</v>
      </c>
      <c r="D179" s="13">
        <v>0</v>
      </c>
      <c r="E179" s="13">
        <v>0</v>
      </c>
      <c r="F179" s="13">
        <v>0</v>
      </c>
      <c r="G179" s="13">
        <v>10516428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40">
        <v>0</v>
      </c>
      <c r="P179" s="14" t="e">
        <f t="shared" si="2"/>
        <v>#DIV/0!</v>
      </c>
    </row>
    <row r="180" spans="1:16" ht="11.25" outlineLevel="1">
      <c r="A180" s="32" t="s">
        <v>240</v>
      </c>
      <c r="B180" s="2" t="s">
        <v>241</v>
      </c>
      <c r="C180" s="13">
        <v>1119456</v>
      </c>
      <c r="D180" s="13">
        <v>0</v>
      </c>
      <c r="E180" s="13">
        <v>0</v>
      </c>
      <c r="F180" s="13">
        <v>0</v>
      </c>
      <c r="G180" s="13">
        <v>1119456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40">
        <v>0</v>
      </c>
      <c r="P180" s="14" t="e">
        <f t="shared" si="2"/>
        <v>#DIV/0!</v>
      </c>
    </row>
    <row r="181" spans="1:16" ht="11.25" outlineLevel="1">
      <c r="A181" s="32" t="s">
        <v>242</v>
      </c>
      <c r="B181" s="2" t="s">
        <v>243</v>
      </c>
      <c r="C181" s="13">
        <v>16791840</v>
      </c>
      <c r="D181" s="13">
        <v>0</v>
      </c>
      <c r="E181" s="13">
        <v>0</v>
      </c>
      <c r="F181" s="13">
        <v>0</v>
      </c>
      <c r="G181" s="13">
        <v>567840</v>
      </c>
      <c r="H181" s="13">
        <v>16224000</v>
      </c>
      <c r="I181" s="13">
        <v>16224000</v>
      </c>
      <c r="J181" s="13">
        <v>0</v>
      </c>
      <c r="K181" s="13">
        <v>16224000</v>
      </c>
      <c r="L181" s="13">
        <v>0</v>
      </c>
      <c r="M181" s="13">
        <v>7524000</v>
      </c>
      <c r="N181" s="13">
        <v>7524000</v>
      </c>
      <c r="O181" s="40">
        <v>0</v>
      </c>
      <c r="P181" s="14">
        <f t="shared" si="2"/>
        <v>1</v>
      </c>
    </row>
    <row r="182" spans="1:16" ht="11.25" outlineLevel="1">
      <c r="A182" s="32" t="s">
        <v>244</v>
      </c>
      <c r="B182" s="2" t="s">
        <v>245</v>
      </c>
      <c r="C182" s="13">
        <v>2238912</v>
      </c>
      <c r="D182" s="13">
        <v>0</v>
      </c>
      <c r="E182" s="13">
        <v>0</v>
      </c>
      <c r="F182" s="13">
        <v>0</v>
      </c>
      <c r="G182" s="13">
        <v>646912</v>
      </c>
      <c r="H182" s="13">
        <v>1592000</v>
      </c>
      <c r="I182" s="13">
        <v>0</v>
      </c>
      <c r="J182" s="13">
        <v>1592000</v>
      </c>
      <c r="K182" s="13">
        <v>0</v>
      </c>
      <c r="L182" s="13">
        <v>0</v>
      </c>
      <c r="M182" s="13">
        <v>0</v>
      </c>
      <c r="N182" s="13">
        <v>0</v>
      </c>
      <c r="O182" s="40">
        <v>0</v>
      </c>
      <c r="P182" s="14">
        <f t="shared" si="2"/>
        <v>0</v>
      </c>
    </row>
    <row r="183" spans="1:16" ht="11.25" outlineLevel="1">
      <c r="A183" s="32" t="s">
        <v>246</v>
      </c>
      <c r="B183" s="2" t="s">
        <v>247</v>
      </c>
      <c r="C183" s="13">
        <v>5597280</v>
      </c>
      <c r="D183" s="13">
        <v>0</v>
      </c>
      <c r="E183" s="13">
        <v>0</v>
      </c>
      <c r="F183" s="13">
        <v>0</v>
      </c>
      <c r="G183" s="13">
        <v>5597280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40">
        <v>0</v>
      </c>
      <c r="P183" s="14" t="e">
        <f t="shared" si="2"/>
        <v>#DIV/0!</v>
      </c>
    </row>
    <row r="184" spans="1:16" ht="11.25" outlineLevel="1">
      <c r="A184" s="32" t="s">
        <v>248</v>
      </c>
      <c r="B184" s="2" t="s">
        <v>249</v>
      </c>
      <c r="C184" s="13">
        <v>1119456</v>
      </c>
      <c r="D184" s="13">
        <v>0</v>
      </c>
      <c r="E184" s="13">
        <v>0</v>
      </c>
      <c r="F184" s="13">
        <v>0</v>
      </c>
      <c r="G184" s="13">
        <v>1119456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40">
        <v>0</v>
      </c>
      <c r="P184" s="14" t="e">
        <f t="shared" si="2"/>
        <v>#DIV/0!</v>
      </c>
    </row>
    <row r="185" spans="1:16" ht="11.25" outlineLevel="1">
      <c r="A185" s="32" t="s">
        <v>250</v>
      </c>
      <c r="B185" s="2" t="s">
        <v>251</v>
      </c>
      <c r="C185" s="13">
        <v>39180960</v>
      </c>
      <c r="D185" s="13">
        <v>0</v>
      </c>
      <c r="E185" s="13">
        <v>0</v>
      </c>
      <c r="F185" s="13">
        <v>0</v>
      </c>
      <c r="G185" s="13">
        <v>0</v>
      </c>
      <c r="H185" s="13">
        <v>39180960</v>
      </c>
      <c r="I185" s="13">
        <v>15000000</v>
      </c>
      <c r="J185" s="13">
        <v>24180960</v>
      </c>
      <c r="K185" s="13">
        <v>15000000</v>
      </c>
      <c r="L185" s="13">
        <v>0</v>
      </c>
      <c r="M185" s="13">
        <v>3486946</v>
      </c>
      <c r="N185" s="13">
        <v>3486946</v>
      </c>
      <c r="O185" s="40">
        <v>0</v>
      </c>
      <c r="P185" s="14">
        <f t="shared" si="2"/>
        <v>0.3828390116015534</v>
      </c>
    </row>
    <row r="186" spans="1:16" ht="11.25" outlineLevel="1">
      <c r="A186" s="32" t="s">
        <v>252</v>
      </c>
      <c r="B186" s="2" t="s">
        <v>253</v>
      </c>
      <c r="C186" s="13">
        <v>1096825200</v>
      </c>
      <c r="D186" s="13">
        <v>0</v>
      </c>
      <c r="E186" s="13">
        <v>0</v>
      </c>
      <c r="F186" s="13">
        <v>177424407</v>
      </c>
      <c r="G186" s="13">
        <v>129124407</v>
      </c>
      <c r="H186" s="13">
        <v>1145125200</v>
      </c>
      <c r="I186" s="13">
        <v>1120332069.03</v>
      </c>
      <c r="J186" s="13">
        <v>24793130.97</v>
      </c>
      <c r="K186" s="13">
        <v>1120332069.03</v>
      </c>
      <c r="L186" s="13">
        <v>0</v>
      </c>
      <c r="M186" s="13">
        <v>936522614.03</v>
      </c>
      <c r="N186" s="13">
        <v>907297304.03</v>
      </c>
      <c r="O186" s="40">
        <v>29225310</v>
      </c>
      <c r="P186" s="14">
        <f t="shared" si="2"/>
        <v>0.978348977937085</v>
      </c>
    </row>
    <row r="187" spans="1:16" ht="11.25" outlineLevel="1">
      <c r="A187" s="32" t="s">
        <v>254</v>
      </c>
      <c r="B187" s="2" t="s">
        <v>235</v>
      </c>
      <c r="C187" s="13">
        <v>1096825200</v>
      </c>
      <c r="D187" s="13">
        <v>0</v>
      </c>
      <c r="E187" s="13">
        <v>0</v>
      </c>
      <c r="F187" s="13">
        <v>177424407</v>
      </c>
      <c r="G187" s="13">
        <v>129124407</v>
      </c>
      <c r="H187" s="13">
        <v>1145125200</v>
      </c>
      <c r="I187" s="13">
        <v>1120332069.03</v>
      </c>
      <c r="J187" s="13">
        <v>24793130.97</v>
      </c>
      <c r="K187" s="13">
        <v>1120332069.03</v>
      </c>
      <c r="L187" s="13">
        <v>0</v>
      </c>
      <c r="M187" s="13">
        <v>936522614.03</v>
      </c>
      <c r="N187" s="13">
        <v>907297304.03</v>
      </c>
      <c r="O187" s="40">
        <v>29225310</v>
      </c>
      <c r="P187" s="14">
        <f t="shared" si="2"/>
        <v>0.978348977937085</v>
      </c>
    </row>
    <row r="188" spans="1:16" ht="11.25" outlineLevel="1">
      <c r="A188" s="32" t="s">
        <v>255</v>
      </c>
      <c r="B188" s="2" t="s">
        <v>256</v>
      </c>
      <c r="C188" s="13">
        <v>724500000</v>
      </c>
      <c r="D188" s="13">
        <v>0</v>
      </c>
      <c r="E188" s="13">
        <v>0</v>
      </c>
      <c r="F188" s="13">
        <v>159358850</v>
      </c>
      <c r="G188" s="13">
        <v>0</v>
      </c>
      <c r="H188" s="13">
        <v>883858850</v>
      </c>
      <c r="I188" s="13">
        <v>868788829.96</v>
      </c>
      <c r="J188" s="13">
        <v>15070020.04</v>
      </c>
      <c r="K188" s="13">
        <v>868788829.96</v>
      </c>
      <c r="L188" s="13">
        <v>0</v>
      </c>
      <c r="M188" s="13">
        <v>684979374.96</v>
      </c>
      <c r="N188" s="13">
        <v>671611529.96</v>
      </c>
      <c r="O188" s="40">
        <v>13367845</v>
      </c>
      <c r="P188" s="14">
        <f t="shared" si="2"/>
        <v>0.9829497435704808</v>
      </c>
    </row>
    <row r="189" spans="1:16" ht="11.25" outlineLevel="1">
      <c r="A189" s="32" t="s">
        <v>257</v>
      </c>
      <c r="B189" s="2" t="s">
        <v>258</v>
      </c>
      <c r="C189" s="13">
        <v>107640000</v>
      </c>
      <c r="D189" s="13">
        <v>0</v>
      </c>
      <c r="E189" s="13">
        <v>0</v>
      </c>
      <c r="F189" s="13">
        <v>0</v>
      </c>
      <c r="G189" s="13">
        <v>99358850</v>
      </c>
      <c r="H189" s="13">
        <v>8281150</v>
      </c>
      <c r="I189" s="13">
        <v>0</v>
      </c>
      <c r="J189" s="13">
        <v>8281150</v>
      </c>
      <c r="K189" s="13">
        <v>0</v>
      </c>
      <c r="L189" s="13">
        <v>0</v>
      </c>
      <c r="M189" s="13">
        <v>0</v>
      </c>
      <c r="N189" s="13">
        <v>0</v>
      </c>
      <c r="O189" s="40">
        <v>0</v>
      </c>
      <c r="P189" s="14">
        <f t="shared" si="2"/>
        <v>0</v>
      </c>
    </row>
    <row r="190" spans="1:16" ht="11.25" outlineLevel="1">
      <c r="A190" s="32" t="s">
        <v>259</v>
      </c>
      <c r="B190" s="2" t="s">
        <v>260</v>
      </c>
      <c r="C190" s="13">
        <v>172224000</v>
      </c>
      <c r="D190" s="13">
        <v>0</v>
      </c>
      <c r="E190" s="13">
        <v>0</v>
      </c>
      <c r="F190" s="13">
        <v>18065557</v>
      </c>
      <c r="G190" s="13">
        <v>0</v>
      </c>
      <c r="H190" s="13">
        <v>190289557</v>
      </c>
      <c r="I190" s="13">
        <v>190289557</v>
      </c>
      <c r="J190" s="13">
        <v>0</v>
      </c>
      <c r="K190" s="13">
        <v>190289557</v>
      </c>
      <c r="L190" s="13">
        <v>0</v>
      </c>
      <c r="M190" s="13">
        <v>190289557</v>
      </c>
      <c r="N190" s="13">
        <v>174432092</v>
      </c>
      <c r="O190" s="40">
        <v>15857465</v>
      </c>
      <c r="P190" s="14">
        <f t="shared" si="2"/>
        <v>1</v>
      </c>
    </row>
    <row r="191" spans="1:16" ht="11.25" outlineLevel="1">
      <c r="A191" s="32" t="s">
        <v>261</v>
      </c>
      <c r="B191" s="2" t="s">
        <v>262</v>
      </c>
      <c r="C191" s="13">
        <v>89341200</v>
      </c>
      <c r="D191" s="13">
        <v>0</v>
      </c>
      <c r="E191" s="13">
        <v>0</v>
      </c>
      <c r="F191" s="13">
        <v>0</v>
      </c>
      <c r="G191" s="13">
        <v>28065557</v>
      </c>
      <c r="H191" s="13">
        <v>61275643</v>
      </c>
      <c r="I191" s="13">
        <v>60639302.07</v>
      </c>
      <c r="J191" s="13">
        <v>636340.93</v>
      </c>
      <c r="K191" s="13">
        <v>60639302.07</v>
      </c>
      <c r="L191" s="13">
        <v>0</v>
      </c>
      <c r="M191" s="13">
        <v>60639302.07</v>
      </c>
      <c r="N191" s="13">
        <v>60639302.07</v>
      </c>
      <c r="O191" s="40">
        <v>0</v>
      </c>
      <c r="P191" s="14">
        <f t="shared" si="2"/>
        <v>0.9896151080780988</v>
      </c>
    </row>
    <row r="192" spans="1:16" ht="11.25" outlineLevel="1">
      <c r="A192" s="32" t="s">
        <v>263</v>
      </c>
      <c r="B192" s="2" t="s">
        <v>247</v>
      </c>
      <c r="C192" s="13">
        <v>3120000</v>
      </c>
      <c r="D192" s="13">
        <v>0</v>
      </c>
      <c r="E192" s="13">
        <v>0</v>
      </c>
      <c r="F192" s="13">
        <v>0</v>
      </c>
      <c r="G192" s="13">
        <v>1700000</v>
      </c>
      <c r="H192" s="13">
        <v>1420000</v>
      </c>
      <c r="I192" s="13">
        <v>614380</v>
      </c>
      <c r="J192" s="13">
        <v>805620</v>
      </c>
      <c r="K192" s="13">
        <v>614380</v>
      </c>
      <c r="L192" s="13">
        <v>0</v>
      </c>
      <c r="M192" s="13">
        <v>614380</v>
      </c>
      <c r="N192" s="13">
        <v>614380</v>
      </c>
      <c r="O192" s="40">
        <v>0</v>
      </c>
      <c r="P192" s="14">
        <f t="shared" si="2"/>
        <v>0.4326619718309859</v>
      </c>
    </row>
    <row r="193" spans="1:16" ht="11.25" outlineLevel="1">
      <c r="A193" s="32" t="s">
        <v>264</v>
      </c>
      <c r="B193" s="2" t="s">
        <v>265</v>
      </c>
      <c r="C193" s="13">
        <v>3199881288</v>
      </c>
      <c r="D193" s="13">
        <v>0</v>
      </c>
      <c r="E193" s="13">
        <v>0</v>
      </c>
      <c r="F193" s="13">
        <v>647408683.08</v>
      </c>
      <c r="G193" s="13">
        <v>476233859.08</v>
      </c>
      <c r="H193" s="13">
        <v>3371056112</v>
      </c>
      <c r="I193" s="13">
        <v>3127941055.72</v>
      </c>
      <c r="J193" s="13">
        <v>243115056.28</v>
      </c>
      <c r="K193" s="13">
        <v>3127941055.72</v>
      </c>
      <c r="L193" s="13">
        <v>0</v>
      </c>
      <c r="M193" s="13">
        <v>2378609462.83</v>
      </c>
      <c r="N193" s="13">
        <v>2253634405.33</v>
      </c>
      <c r="O193" s="40">
        <v>124975057.5</v>
      </c>
      <c r="P193" s="14">
        <f t="shared" si="2"/>
        <v>0.9278816346561009</v>
      </c>
    </row>
    <row r="194" spans="1:16" ht="11.25" outlineLevel="1">
      <c r="A194" s="32" t="s">
        <v>266</v>
      </c>
      <c r="B194" s="2" t="s">
        <v>267</v>
      </c>
      <c r="C194" s="13">
        <v>428870018</v>
      </c>
      <c r="D194" s="13">
        <v>0</v>
      </c>
      <c r="E194" s="13">
        <v>0</v>
      </c>
      <c r="F194" s="13">
        <v>6736060</v>
      </c>
      <c r="G194" s="13">
        <v>132236897</v>
      </c>
      <c r="H194" s="13">
        <v>303369181</v>
      </c>
      <c r="I194" s="13">
        <v>288369181</v>
      </c>
      <c r="J194" s="13">
        <v>15000000</v>
      </c>
      <c r="K194" s="13">
        <v>288369181</v>
      </c>
      <c r="L194" s="13">
        <v>0</v>
      </c>
      <c r="M194" s="13">
        <v>15676390</v>
      </c>
      <c r="N194" s="13">
        <v>15676390</v>
      </c>
      <c r="O194" s="40">
        <v>0</v>
      </c>
      <c r="P194" s="14">
        <f t="shared" si="2"/>
        <v>0.9505552938813517</v>
      </c>
    </row>
    <row r="195" spans="1:16" ht="11.25" outlineLevel="1">
      <c r="A195" s="32" t="s">
        <v>268</v>
      </c>
      <c r="B195" s="2" t="s">
        <v>233</v>
      </c>
      <c r="C195" s="13">
        <v>293674178</v>
      </c>
      <c r="D195" s="13">
        <v>0</v>
      </c>
      <c r="E195" s="13">
        <v>0</v>
      </c>
      <c r="F195" s="13">
        <v>6736060</v>
      </c>
      <c r="G195" s="13">
        <v>60000000</v>
      </c>
      <c r="H195" s="13">
        <v>240410238</v>
      </c>
      <c r="I195" s="13">
        <v>225410238</v>
      </c>
      <c r="J195" s="13">
        <v>15000000</v>
      </c>
      <c r="K195" s="13">
        <v>225410238</v>
      </c>
      <c r="L195" s="13">
        <v>0</v>
      </c>
      <c r="M195" s="13">
        <v>15676390</v>
      </c>
      <c r="N195" s="13">
        <v>15676390</v>
      </c>
      <c r="O195" s="40">
        <v>0</v>
      </c>
      <c r="P195" s="14">
        <f t="shared" si="2"/>
        <v>0.9376066505121133</v>
      </c>
    </row>
    <row r="196" spans="1:16" ht="11.25" outlineLevel="1">
      <c r="A196" s="32" t="s">
        <v>269</v>
      </c>
      <c r="B196" s="2" t="s">
        <v>270</v>
      </c>
      <c r="C196" s="13">
        <v>33583680</v>
      </c>
      <c r="D196" s="13">
        <v>0</v>
      </c>
      <c r="E196" s="13">
        <v>0</v>
      </c>
      <c r="F196" s="13">
        <v>0</v>
      </c>
      <c r="G196" s="13">
        <v>33583680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40">
        <v>0</v>
      </c>
      <c r="P196" s="14" t="e">
        <f t="shared" si="2"/>
        <v>#DIV/0!</v>
      </c>
    </row>
    <row r="197" spans="1:16" ht="11.25" outlineLevel="1">
      <c r="A197" s="32" t="s">
        <v>271</v>
      </c>
      <c r="B197" s="2" t="s">
        <v>272</v>
      </c>
      <c r="C197" s="13">
        <v>96014880</v>
      </c>
      <c r="D197" s="13">
        <v>0</v>
      </c>
      <c r="E197" s="13">
        <v>0</v>
      </c>
      <c r="F197" s="13">
        <v>0</v>
      </c>
      <c r="G197" s="13">
        <v>38055937</v>
      </c>
      <c r="H197" s="13">
        <v>57958943</v>
      </c>
      <c r="I197" s="13">
        <v>57958943</v>
      </c>
      <c r="J197" s="13">
        <v>0</v>
      </c>
      <c r="K197" s="13">
        <v>57958943</v>
      </c>
      <c r="L197" s="13">
        <v>0</v>
      </c>
      <c r="M197" s="13">
        <v>0</v>
      </c>
      <c r="N197" s="13">
        <v>0</v>
      </c>
      <c r="O197" s="40">
        <v>0</v>
      </c>
      <c r="P197" s="14">
        <f aca="true" t="shared" si="3" ref="P197:P260">+K197/H197</f>
        <v>1</v>
      </c>
    </row>
    <row r="198" spans="1:16" ht="11.25" outlineLevel="1">
      <c r="A198" s="32" t="s">
        <v>273</v>
      </c>
      <c r="B198" s="2" t="s">
        <v>274</v>
      </c>
      <c r="C198" s="13">
        <v>5597280</v>
      </c>
      <c r="D198" s="13">
        <v>0</v>
      </c>
      <c r="E198" s="13">
        <v>0</v>
      </c>
      <c r="F198" s="13">
        <v>0</v>
      </c>
      <c r="G198" s="13">
        <v>597280</v>
      </c>
      <c r="H198" s="13">
        <v>5000000</v>
      </c>
      <c r="I198" s="13">
        <v>5000000</v>
      </c>
      <c r="J198" s="13">
        <v>0</v>
      </c>
      <c r="K198" s="13">
        <v>5000000</v>
      </c>
      <c r="L198" s="13">
        <v>0</v>
      </c>
      <c r="M198" s="13">
        <v>0</v>
      </c>
      <c r="N198" s="13">
        <v>0</v>
      </c>
      <c r="O198" s="40">
        <v>0</v>
      </c>
      <c r="P198" s="14">
        <f t="shared" si="3"/>
        <v>1</v>
      </c>
    </row>
    <row r="199" spans="1:16" ht="11.25" outlineLevel="1">
      <c r="A199" s="32" t="s">
        <v>275</v>
      </c>
      <c r="B199" s="2" t="s">
        <v>235</v>
      </c>
      <c r="C199" s="13">
        <v>2598787270</v>
      </c>
      <c r="D199" s="13">
        <v>0</v>
      </c>
      <c r="E199" s="13">
        <v>0</v>
      </c>
      <c r="F199" s="13">
        <v>640672623.08</v>
      </c>
      <c r="G199" s="13">
        <v>199086962.08</v>
      </c>
      <c r="H199" s="13">
        <v>3040372931</v>
      </c>
      <c r="I199" s="13">
        <v>2832910587.72</v>
      </c>
      <c r="J199" s="13">
        <v>207462343.28</v>
      </c>
      <c r="K199" s="13">
        <v>2832910587.72</v>
      </c>
      <c r="L199" s="13">
        <v>0</v>
      </c>
      <c r="M199" s="13">
        <v>2356794925.83</v>
      </c>
      <c r="N199" s="13">
        <v>2231819868.33</v>
      </c>
      <c r="O199" s="40">
        <v>124975057.5</v>
      </c>
      <c r="P199" s="14">
        <f t="shared" si="3"/>
        <v>0.9317641789384816</v>
      </c>
    </row>
    <row r="200" spans="1:16" ht="11.25" outlineLevel="1">
      <c r="A200" s="32" t="s">
        <v>276</v>
      </c>
      <c r="B200" s="2" t="s">
        <v>237</v>
      </c>
      <c r="C200" s="13">
        <v>215280000</v>
      </c>
      <c r="D200" s="13">
        <v>0</v>
      </c>
      <c r="E200" s="13">
        <v>0</v>
      </c>
      <c r="F200" s="13">
        <v>55907452</v>
      </c>
      <c r="G200" s="13">
        <v>0</v>
      </c>
      <c r="H200" s="13">
        <v>271187452</v>
      </c>
      <c r="I200" s="13">
        <v>247493044.5</v>
      </c>
      <c r="J200" s="13">
        <v>23694407.5</v>
      </c>
      <c r="K200" s="13">
        <v>247493044.5</v>
      </c>
      <c r="L200" s="13">
        <v>0</v>
      </c>
      <c r="M200" s="13">
        <v>183594678.5</v>
      </c>
      <c r="N200" s="13">
        <v>169896885</v>
      </c>
      <c r="O200" s="40">
        <v>13697793.5</v>
      </c>
      <c r="P200" s="14">
        <f t="shared" si="3"/>
        <v>0.9126271981787711</v>
      </c>
    </row>
    <row r="201" spans="1:16" ht="11.25" outlineLevel="1">
      <c r="A201" s="32" t="s">
        <v>277</v>
      </c>
      <c r="B201" s="2" t="s">
        <v>239</v>
      </c>
      <c r="C201" s="13">
        <v>807300000</v>
      </c>
      <c r="D201" s="13">
        <v>0</v>
      </c>
      <c r="E201" s="13">
        <v>0</v>
      </c>
      <c r="F201" s="13">
        <v>74824049.08</v>
      </c>
      <c r="G201" s="13">
        <v>127453375</v>
      </c>
      <c r="H201" s="13">
        <v>754670674.08</v>
      </c>
      <c r="I201" s="13">
        <v>750234204</v>
      </c>
      <c r="J201" s="13">
        <v>4436470.08</v>
      </c>
      <c r="K201" s="13">
        <v>750234204</v>
      </c>
      <c r="L201" s="13">
        <v>0</v>
      </c>
      <c r="M201" s="13">
        <v>626889516</v>
      </c>
      <c r="N201" s="13">
        <v>591361336</v>
      </c>
      <c r="O201" s="40">
        <v>35528180</v>
      </c>
      <c r="P201" s="14">
        <f t="shared" si="3"/>
        <v>0.9941213164465302</v>
      </c>
    </row>
    <row r="202" spans="1:16" ht="11.25" outlineLevel="1">
      <c r="A202" s="32">
        <v>211323203</v>
      </c>
      <c r="B202" s="2" t="s">
        <v>278</v>
      </c>
      <c r="C202" s="13">
        <v>330099622</v>
      </c>
      <c r="D202" s="13">
        <v>0</v>
      </c>
      <c r="E202" s="13">
        <v>0</v>
      </c>
      <c r="F202" s="13">
        <v>140000000</v>
      </c>
      <c r="G202" s="13">
        <v>16897122</v>
      </c>
      <c r="H202" s="13">
        <v>453202500</v>
      </c>
      <c r="I202" s="13">
        <v>406866217</v>
      </c>
      <c r="J202" s="13">
        <v>46336283</v>
      </c>
      <c r="K202" s="13">
        <v>406866217</v>
      </c>
      <c r="L202" s="13">
        <v>0</v>
      </c>
      <c r="M202" s="13">
        <v>311502857.47</v>
      </c>
      <c r="N202" s="13">
        <v>298252549.47</v>
      </c>
      <c r="O202" s="40">
        <v>13250308</v>
      </c>
      <c r="P202" s="14">
        <f t="shared" si="3"/>
        <v>0.8977581037174331</v>
      </c>
    </row>
    <row r="203" spans="1:16" ht="11.25" outlineLevel="1">
      <c r="A203" s="32" t="s">
        <v>279</v>
      </c>
      <c r="B203" s="2" t="s">
        <v>280</v>
      </c>
      <c r="C203" s="13">
        <v>33583680</v>
      </c>
      <c r="D203" s="13">
        <v>0</v>
      </c>
      <c r="E203" s="13">
        <v>0</v>
      </c>
      <c r="F203" s="13">
        <v>6976622</v>
      </c>
      <c r="G203" s="13">
        <v>0</v>
      </c>
      <c r="H203" s="13">
        <v>40560302</v>
      </c>
      <c r="I203" s="13">
        <v>40560302</v>
      </c>
      <c r="J203" s="13">
        <v>0</v>
      </c>
      <c r="K203" s="13">
        <v>40560302</v>
      </c>
      <c r="L203" s="13">
        <v>0</v>
      </c>
      <c r="M203" s="13">
        <v>20000000</v>
      </c>
      <c r="N203" s="13">
        <v>20000000</v>
      </c>
      <c r="O203" s="40">
        <v>0</v>
      </c>
      <c r="P203" s="14">
        <f t="shared" si="3"/>
        <v>1</v>
      </c>
    </row>
    <row r="204" spans="1:16" ht="11.25" outlineLevel="1">
      <c r="A204" s="32" t="s">
        <v>281</v>
      </c>
      <c r="B204" s="2" t="s">
        <v>245</v>
      </c>
      <c r="C204" s="13">
        <v>90579060</v>
      </c>
      <c r="D204" s="13">
        <v>0</v>
      </c>
      <c r="E204" s="13">
        <v>0</v>
      </c>
      <c r="F204" s="13">
        <v>60000000</v>
      </c>
      <c r="G204" s="13">
        <v>16197060</v>
      </c>
      <c r="H204" s="13">
        <v>134382000</v>
      </c>
      <c r="I204" s="13">
        <v>124382000</v>
      </c>
      <c r="J204" s="13">
        <v>10000000</v>
      </c>
      <c r="K204" s="13">
        <v>124382000</v>
      </c>
      <c r="L204" s="13">
        <v>0</v>
      </c>
      <c r="M204" s="13">
        <v>114382000</v>
      </c>
      <c r="N204" s="13">
        <v>114382000</v>
      </c>
      <c r="O204" s="40">
        <v>0</v>
      </c>
      <c r="P204" s="14">
        <f t="shared" si="3"/>
        <v>0.925585271837002</v>
      </c>
    </row>
    <row r="205" spans="1:16" ht="11.25" outlineLevel="1">
      <c r="A205" s="32" t="s">
        <v>282</v>
      </c>
      <c r="B205" s="2" t="s">
        <v>249</v>
      </c>
      <c r="C205" s="13">
        <v>107640000</v>
      </c>
      <c r="D205" s="13">
        <v>0</v>
      </c>
      <c r="E205" s="13">
        <v>0</v>
      </c>
      <c r="F205" s="13">
        <v>7900000</v>
      </c>
      <c r="G205" s="13">
        <v>3258112.08</v>
      </c>
      <c r="H205" s="13">
        <v>112281887.92</v>
      </c>
      <c r="I205" s="13">
        <v>107900000</v>
      </c>
      <c r="J205" s="13">
        <v>4381887.92</v>
      </c>
      <c r="K205" s="13">
        <v>107900000</v>
      </c>
      <c r="L205" s="13">
        <v>0</v>
      </c>
      <c r="M205" s="13">
        <v>66398488</v>
      </c>
      <c r="N205" s="13">
        <v>47323976</v>
      </c>
      <c r="O205" s="40">
        <v>19074512</v>
      </c>
      <c r="P205" s="14">
        <f t="shared" si="3"/>
        <v>0.9609742229920282</v>
      </c>
    </row>
    <row r="206" spans="1:16" ht="11.25" outlineLevel="1">
      <c r="A206" s="32" t="s">
        <v>283</v>
      </c>
      <c r="B206" s="2" t="s">
        <v>284</v>
      </c>
      <c r="C206" s="13">
        <v>279864000</v>
      </c>
      <c r="D206" s="13">
        <v>0</v>
      </c>
      <c r="E206" s="13">
        <v>0</v>
      </c>
      <c r="F206" s="13">
        <v>112267372</v>
      </c>
      <c r="G206" s="13">
        <v>0</v>
      </c>
      <c r="H206" s="13">
        <v>392131372</v>
      </c>
      <c r="I206" s="13">
        <v>391085919</v>
      </c>
      <c r="J206" s="13">
        <v>1045453</v>
      </c>
      <c r="K206" s="13">
        <v>391085919</v>
      </c>
      <c r="L206" s="13">
        <v>0</v>
      </c>
      <c r="M206" s="13">
        <v>338325667</v>
      </c>
      <c r="N206" s="13">
        <v>338325667</v>
      </c>
      <c r="O206" s="40">
        <v>0</v>
      </c>
      <c r="P206" s="14">
        <f t="shared" si="3"/>
        <v>0.9973339215511683</v>
      </c>
    </row>
    <row r="207" spans="1:16" ht="11.25" outlineLevel="1">
      <c r="A207" s="32" t="s">
        <v>285</v>
      </c>
      <c r="B207" s="2" t="s">
        <v>286</v>
      </c>
      <c r="C207" s="13">
        <v>103549680</v>
      </c>
      <c r="D207" s="13">
        <v>0</v>
      </c>
      <c r="E207" s="13">
        <v>0</v>
      </c>
      <c r="F207" s="13">
        <v>12300000</v>
      </c>
      <c r="G207" s="13">
        <v>10000000</v>
      </c>
      <c r="H207" s="13">
        <v>105849680</v>
      </c>
      <c r="I207" s="13">
        <v>103826588</v>
      </c>
      <c r="J207" s="13">
        <v>2023092</v>
      </c>
      <c r="K207" s="13">
        <v>103826588</v>
      </c>
      <c r="L207" s="13">
        <v>0</v>
      </c>
      <c r="M207" s="13">
        <v>89910588</v>
      </c>
      <c r="N207" s="13">
        <v>71662048</v>
      </c>
      <c r="O207" s="40">
        <v>18248540</v>
      </c>
      <c r="P207" s="14">
        <f t="shared" si="3"/>
        <v>0.9808871221906387</v>
      </c>
    </row>
    <row r="208" spans="1:16" ht="11.25" outlineLevel="1">
      <c r="A208" s="32" t="s">
        <v>287</v>
      </c>
      <c r="B208" s="2" t="s">
        <v>288</v>
      </c>
      <c r="C208" s="13">
        <v>201502080</v>
      </c>
      <c r="D208" s="13">
        <v>0</v>
      </c>
      <c r="E208" s="13">
        <v>0</v>
      </c>
      <c r="F208" s="13">
        <v>92742762</v>
      </c>
      <c r="G208" s="13">
        <v>422925</v>
      </c>
      <c r="H208" s="13">
        <v>293821917</v>
      </c>
      <c r="I208" s="13">
        <v>293821915.85</v>
      </c>
      <c r="J208" s="13">
        <v>1.15</v>
      </c>
      <c r="K208" s="13">
        <v>293821915.85</v>
      </c>
      <c r="L208" s="13">
        <v>0</v>
      </c>
      <c r="M208" s="13">
        <v>293821714.86</v>
      </c>
      <c r="N208" s="13">
        <v>293821714.86</v>
      </c>
      <c r="O208" s="40">
        <v>0</v>
      </c>
      <c r="P208" s="14">
        <f t="shared" si="3"/>
        <v>0.9999999960860647</v>
      </c>
    </row>
    <row r="209" spans="1:16" ht="11.25" outlineLevel="1">
      <c r="A209" s="32" t="s">
        <v>289</v>
      </c>
      <c r="B209" s="2" t="s">
        <v>290</v>
      </c>
      <c r="C209" s="13">
        <v>5597280</v>
      </c>
      <c r="D209" s="13">
        <v>0</v>
      </c>
      <c r="E209" s="13">
        <v>0</v>
      </c>
      <c r="F209" s="13">
        <v>17580960</v>
      </c>
      <c r="G209" s="13">
        <v>0</v>
      </c>
      <c r="H209" s="13">
        <v>23178240</v>
      </c>
      <c r="I209" s="13">
        <v>17484397.37</v>
      </c>
      <c r="J209" s="13">
        <v>5693842.63</v>
      </c>
      <c r="K209" s="13">
        <v>17484397.37</v>
      </c>
      <c r="L209" s="13">
        <v>0</v>
      </c>
      <c r="M209" s="13">
        <v>15669971</v>
      </c>
      <c r="N209" s="13">
        <v>15669971</v>
      </c>
      <c r="O209" s="40">
        <v>0</v>
      </c>
      <c r="P209" s="14">
        <f t="shared" si="3"/>
        <v>0.7543453415789982</v>
      </c>
    </row>
    <row r="210" spans="1:16" ht="11.25" outlineLevel="1">
      <c r="A210" s="32" t="s">
        <v>291</v>
      </c>
      <c r="B210" s="2" t="s">
        <v>292</v>
      </c>
      <c r="C210" s="13">
        <v>3358368</v>
      </c>
      <c r="D210" s="13">
        <v>0</v>
      </c>
      <c r="E210" s="13">
        <v>0</v>
      </c>
      <c r="F210" s="13">
        <v>0</v>
      </c>
      <c r="G210" s="13">
        <v>858368</v>
      </c>
      <c r="H210" s="13">
        <v>2500000</v>
      </c>
      <c r="I210" s="13">
        <v>2500000</v>
      </c>
      <c r="J210" s="13">
        <v>0</v>
      </c>
      <c r="K210" s="13">
        <v>2500000</v>
      </c>
      <c r="L210" s="13">
        <v>0</v>
      </c>
      <c r="M210" s="13">
        <v>770240</v>
      </c>
      <c r="N210" s="13">
        <v>0</v>
      </c>
      <c r="O210" s="40">
        <v>770240</v>
      </c>
      <c r="P210" s="14">
        <f t="shared" si="3"/>
        <v>1</v>
      </c>
    </row>
    <row r="211" spans="1:16" ht="11.25" outlineLevel="1">
      <c r="A211" s="32" t="s">
        <v>293</v>
      </c>
      <c r="B211" s="2" t="s">
        <v>294</v>
      </c>
      <c r="C211" s="13">
        <v>269100000</v>
      </c>
      <c r="D211" s="13">
        <v>0</v>
      </c>
      <c r="E211" s="13">
        <v>0</v>
      </c>
      <c r="F211" s="13">
        <v>60173406</v>
      </c>
      <c r="G211" s="13">
        <v>24000000</v>
      </c>
      <c r="H211" s="13">
        <v>305273406</v>
      </c>
      <c r="I211" s="13">
        <v>275000000</v>
      </c>
      <c r="J211" s="13">
        <v>30273406</v>
      </c>
      <c r="K211" s="13">
        <v>275000000</v>
      </c>
      <c r="L211" s="13">
        <v>0</v>
      </c>
      <c r="M211" s="13">
        <v>258082705</v>
      </c>
      <c r="N211" s="13">
        <v>245777221</v>
      </c>
      <c r="O211" s="40">
        <v>12305484</v>
      </c>
      <c r="P211" s="14">
        <f t="shared" si="3"/>
        <v>0.900831826798565</v>
      </c>
    </row>
    <row r="212" spans="1:16" ht="11.25" outlineLevel="1">
      <c r="A212" s="32" t="s">
        <v>295</v>
      </c>
      <c r="B212" s="2" t="s">
        <v>296</v>
      </c>
      <c r="C212" s="13">
        <v>16146000</v>
      </c>
      <c r="D212" s="13">
        <v>0</v>
      </c>
      <c r="E212" s="13">
        <v>0</v>
      </c>
      <c r="F212" s="13">
        <v>0</v>
      </c>
      <c r="G212" s="13">
        <v>0</v>
      </c>
      <c r="H212" s="13">
        <v>16146000</v>
      </c>
      <c r="I212" s="13">
        <v>15375000</v>
      </c>
      <c r="J212" s="13">
        <v>771000</v>
      </c>
      <c r="K212" s="13">
        <v>15375000</v>
      </c>
      <c r="L212" s="13">
        <v>0</v>
      </c>
      <c r="M212" s="13">
        <v>15375000</v>
      </c>
      <c r="N212" s="13">
        <v>15375000</v>
      </c>
      <c r="O212" s="40">
        <v>0</v>
      </c>
      <c r="P212" s="14">
        <f t="shared" si="3"/>
        <v>0.9522482348569306</v>
      </c>
    </row>
    <row r="213" spans="1:16" ht="11.25" outlineLevel="1">
      <c r="A213" s="32" t="s">
        <v>297</v>
      </c>
      <c r="B213" s="2" t="s">
        <v>298</v>
      </c>
      <c r="C213" s="13">
        <v>135187500</v>
      </c>
      <c r="D213" s="13">
        <v>0</v>
      </c>
      <c r="E213" s="13">
        <v>0</v>
      </c>
      <c r="F213" s="13">
        <v>0</v>
      </c>
      <c r="G213" s="13">
        <v>0</v>
      </c>
      <c r="H213" s="13">
        <v>135187500</v>
      </c>
      <c r="I213" s="13">
        <v>56381000</v>
      </c>
      <c r="J213" s="13">
        <v>78806500</v>
      </c>
      <c r="K213" s="13">
        <v>56381000</v>
      </c>
      <c r="L213" s="13">
        <v>0</v>
      </c>
      <c r="M213" s="13">
        <v>22071500</v>
      </c>
      <c r="N213" s="13">
        <v>9971500</v>
      </c>
      <c r="O213" s="40">
        <v>12100000</v>
      </c>
      <c r="P213" s="14">
        <f t="shared" si="3"/>
        <v>0.4170577901063338</v>
      </c>
    </row>
    <row r="214" spans="1:16" ht="11.25" outlineLevel="1">
      <c r="A214" s="32" t="s">
        <v>299</v>
      </c>
      <c r="B214" s="2" t="s">
        <v>300</v>
      </c>
      <c r="C214" s="13">
        <v>172224000</v>
      </c>
      <c r="D214" s="13">
        <v>0</v>
      </c>
      <c r="E214" s="13">
        <v>0</v>
      </c>
      <c r="F214" s="13">
        <v>0</v>
      </c>
      <c r="G214" s="13">
        <v>144910000</v>
      </c>
      <c r="H214" s="13">
        <v>27314000</v>
      </c>
      <c r="I214" s="13">
        <v>6661287</v>
      </c>
      <c r="J214" s="13">
        <v>20652713</v>
      </c>
      <c r="K214" s="13">
        <v>6661287</v>
      </c>
      <c r="L214" s="13">
        <v>0</v>
      </c>
      <c r="M214" s="13">
        <v>6138147</v>
      </c>
      <c r="N214" s="13">
        <v>6138147</v>
      </c>
      <c r="O214" s="40">
        <v>0</v>
      </c>
      <c r="P214" s="14">
        <f t="shared" si="3"/>
        <v>0.24387812111005344</v>
      </c>
    </row>
    <row r="215" spans="1:16" ht="11.25" outlineLevel="1">
      <c r="A215" s="32" t="s">
        <v>301</v>
      </c>
      <c r="B215" s="2" t="s">
        <v>302</v>
      </c>
      <c r="C215" s="13">
        <v>139932000</v>
      </c>
      <c r="D215" s="13">
        <v>0</v>
      </c>
      <c r="E215" s="13">
        <v>0</v>
      </c>
      <c r="F215" s="13">
        <v>0</v>
      </c>
      <c r="G215" s="13">
        <v>118000000</v>
      </c>
      <c r="H215" s="13">
        <v>21932000</v>
      </c>
      <c r="I215" s="13">
        <v>6661287</v>
      </c>
      <c r="J215" s="13">
        <v>15270713</v>
      </c>
      <c r="K215" s="13">
        <v>6661287</v>
      </c>
      <c r="L215" s="13">
        <v>0</v>
      </c>
      <c r="M215" s="13">
        <v>6138147</v>
      </c>
      <c r="N215" s="13">
        <v>6138147</v>
      </c>
      <c r="O215" s="40">
        <v>0</v>
      </c>
      <c r="P215" s="14">
        <f t="shared" si="3"/>
        <v>0.3037245577238738</v>
      </c>
    </row>
    <row r="216" spans="1:16" ht="11.25" outlineLevel="1">
      <c r="A216" s="32" t="s">
        <v>303</v>
      </c>
      <c r="B216" s="2" t="s">
        <v>304</v>
      </c>
      <c r="C216" s="13">
        <v>26910000</v>
      </c>
      <c r="D216" s="13">
        <v>0</v>
      </c>
      <c r="E216" s="13">
        <v>0</v>
      </c>
      <c r="F216" s="13">
        <v>0</v>
      </c>
      <c r="G216" s="13">
        <v>26910000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40">
        <v>0</v>
      </c>
      <c r="P216" s="14" t="e">
        <f t="shared" si="3"/>
        <v>#DIV/0!</v>
      </c>
    </row>
    <row r="217" spans="1:16" ht="11.25" outlineLevel="1">
      <c r="A217" s="32" t="s">
        <v>305</v>
      </c>
      <c r="B217" s="2" t="s">
        <v>306</v>
      </c>
      <c r="C217" s="13">
        <v>5382000</v>
      </c>
      <c r="D217" s="13">
        <v>0</v>
      </c>
      <c r="E217" s="13">
        <v>0</v>
      </c>
      <c r="F217" s="13">
        <v>0</v>
      </c>
      <c r="G217" s="13">
        <v>0</v>
      </c>
      <c r="H217" s="13">
        <v>5382000</v>
      </c>
      <c r="I217" s="13">
        <v>0</v>
      </c>
      <c r="J217" s="13">
        <v>5382000</v>
      </c>
      <c r="K217" s="13">
        <v>0</v>
      </c>
      <c r="L217" s="13">
        <v>0</v>
      </c>
      <c r="M217" s="13">
        <v>0</v>
      </c>
      <c r="N217" s="13">
        <v>0</v>
      </c>
      <c r="O217" s="40">
        <v>0</v>
      </c>
      <c r="P217" s="14">
        <f t="shared" si="3"/>
        <v>0</v>
      </c>
    </row>
    <row r="218" spans="1:16" ht="11.25" outlineLevel="1">
      <c r="A218" s="2" t="s">
        <v>307</v>
      </c>
      <c r="B218" s="2" t="s">
        <v>19</v>
      </c>
      <c r="C218" s="13">
        <v>33847008080</v>
      </c>
      <c r="D218" s="13">
        <v>0</v>
      </c>
      <c r="E218" s="13">
        <v>0</v>
      </c>
      <c r="F218" s="13">
        <v>0</v>
      </c>
      <c r="G218" s="13">
        <v>620678755</v>
      </c>
      <c r="H218" s="13">
        <v>33226329325</v>
      </c>
      <c r="I218" s="13">
        <v>32958464121</v>
      </c>
      <c r="J218" s="13">
        <v>267865204</v>
      </c>
      <c r="K218" s="13">
        <v>32958464121</v>
      </c>
      <c r="L218" s="13">
        <v>0</v>
      </c>
      <c r="M218" s="13">
        <v>32958464121</v>
      </c>
      <c r="N218" s="13">
        <v>32933320188</v>
      </c>
      <c r="O218" s="40">
        <v>25143933</v>
      </c>
      <c r="P218" s="14">
        <f t="shared" si="3"/>
        <v>0.9919381644183471</v>
      </c>
    </row>
    <row r="219" spans="1:16" ht="11.25" outlineLevel="1">
      <c r="A219" s="2" t="s">
        <v>308</v>
      </c>
      <c r="B219" s="2" t="s">
        <v>309</v>
      </c>
      <c r="C219" s="13">
        <v>33847008080</v>
      </c>
      <c r="D219" s="13">
        <v>0</v>
      </c>
      <c r="E219" s="13">
        <v>0</v>
      </c>
      <c r="F219" s="13">
        <v>0</v>
      </c>
      <c r="G219" s="13">
        <v>620678755</v>
      </c>
      <c r="H219" s="13">
        <v>33226329325</v>
      </c>
      <c r="I219" s="13">
        <v>32958464121</v>
      </c>
      <c r="J219" s="13">
        <v>267865204</v>
      </c>
      <c r="K219" s="13">
        <v>32958464121</v>
      </c>
      <c r="L219" s="13">
        <v>0</v>
      </c>
      <c r="M219" s="13">
        <v>32958464121</v>
      </c>
      <c r="N219" s="13">
        <v>32933320188</v>
      </c>
      <c r="O219" s="40">
        <v>25143933</v>
      </c>
      <c r="P219" s="14">
        <f t="shared" si="3"/>
        <v>0.9919381644183471</v>
      </c>
    </row>
    <row r="220" spans="1:16" ht="11.25" outlineLevel="1">
      <c r="A220" s="2" t="s">
        <v>310</v>
      </c>
      <c r="B220" s="2" t="s">
        <v>311</v>
      </c>
      <c r="C220" s="13">
        <v>32624867867</v>
      </c>
      <c r="D220" s="13">
        <v>0</v>
      </c>
      <c r="E220" s="13">
        <v>0</v>
      </c>
      <c r="F220" s="13">
        <v>0</v>
      </c>
      <c r="G220" s="13">
        <v>600000000</v>
      </c>
      <c r="H220" s="13">
        <v>32024867867</v>
      </c>
      <c r="I220" s="13">
        <v>32024867867</v>
      </c>
      <c r="J220" s="13">
        <v>0</v>
      </c>
      <c r="K220" s="13">
        <v>32024867867</v>
      </c>
      <c r="L220" s="13">
        <v>0</v>
      </c>
      <c r="M220" s="13">
        <v>32024867867</v>
      </c>
      <c r="N220" s="13">
        <v>32024867867</v>
      </c>
      <c r="O220" s="40">
        <v>0</v>
      </c>
      <c r="P220" s="14">
        <f t="shared" si="3"/>
        <v>1</v>
      </c>
    </row>
    <row r="221" spans="1:16" ht="11.25" outlineLevel="1">
      <c r="A221" s="2" t="s">
        <v>312</v>
      </c>
      <c r="B221" s="2" t="s">
        <v>313</v>
      </c>
      <c r="C221" s="13">
        <v>949689888</v>
      </c>
      <c r="D221" s="13">
        <v>0</v>
      </c>
      <c r="E221" s="13">
        <v>0</v>
      </c>
      <c r="F221" s="13">
        <v>0</v>
      </c>
      <c r="G221" s="13">
        <v>0</v>
      </c>
      <c r="H221" s="13">
        <v>949689888</v>
      </c>
      <c r="I221" s="13">
        <v>792360697</v>
      </c>
      <c r="J221" s="13">
        <v>157329191</v>
      </c>
      <c r="K221" s="13">
        <v>792360697</v>
      </c>
      <c r="L221" s="13">
        <v>0</v>
      </c>
      <c r="M221" s="13">
        <v>792360697</v>
      </c>
      <c r="N221" s="13">
        <v>781588964</v>
      </c>
      <c r="O221" s="40">
        <v>10771733</v>
      </c>
      <c r="P221" s="14">
        <f t="shared" si="3"/>
        <v>0.834336247033937</v>
      </c>
    </row>
    <row r="222" spans="1:16" ht="11.25" outlineLevel="1">
      <c r="A222" s="2" t="s">
        <v>314</v>
      </c>
      <c r="B222" s="2" t="s">
        <v>315</v>
      </c>
      <c r="C222" s="13">
        <v>113962787</v>
      </c>
      <c r="D222" s="13">
        <v>0</v>
      </c>
      <c r="E222" s="13">
        <v>0</v>
      </c>
      <c r="F222" s="13">
        <v>0</v>
      </c>
      <c r="G222" s="13">
        <v>0</v>
      </c>
      <c r="H222" s="13">
        <v>113962787</v>
      </c>
      <c r="I222" s="13">
        <v>28603247</v>
      </c>
      <c r="J222" s="13">
        <v>85359540</v>
      </c>
      <c r="K222" s="13">
        <v>28603247</v>
      </c>
      <c r="L222" s="13">
        <v>0</v>
      </c>
      <c r="M222" s="13">
        <v>28603247</v>
      </c>
      <c r="N222" s="13">
        <v>28020127</v>
      </c>
      <c r="O222" s="40">
        <v>583120</v>
      </c>
      <c r="P222" s="14">
        <f t="shared" si="3"/>
        <v>0.2509876052785547</v>
      </c>
    </row>
    <row r="223" spans="1:16" ht="11.25" outlineLevel="1">
      <c r="A223" s="2" t="s">
        <v>316</v>
      </c>
      <c r="B223" s="2" t="s">
        <v>317</v>
      </c>
      <c r="C223" s="13">
        <v>158487538</v>
      </c>
      <c r="D223" s="13">
        <v>0</v>
      </c>
      <c r="E223" s="13">
        <v>0</v>
      </c>
      <c r="F223" s="13">
        <v>0</v>
      </c>
      <c r="G223" s="13">
        <v>20678755</v>
      </c>
      <c r="H223" s="13">
        <v>137808783</v>
      </c>
      <c r="I223" s="13">
        <v>112632310</v>
      </c>
      <c r="J223" s="13">
        <v>25176473</v>
      </c>
      <c r="K223" s="13">
        <v>112632310</v>
      </c>
      <c r="L223" s="13">
        <v>0</v>
      </c>
      <c r="M223" s="13">
        <v>112632310</v>
      </c>
      <c r="N223" s="13">
        <v>98843230</v>
      </c>
      <c r="O223" s="40">
        <v>13789080</v>
      </c>
      <c r="P223" s="14">
        <f t="shared" si="3"/>
        <v>0.8173086471564007</v>
      </c>
    </row>
    <row r="224" spans="1:16" ht="11.25" outlineLevel="1">
      <c r="A224" s="2" t="s">
        <v>318</v>
      </c>
      <c r="B224" s="2" t="s">
        <v>319</v>
      </c>
      <c r="C224" s="13">
        <v>30616527679</v>
      </c>
      <c r="D224" s="13">
        <v>5306064000</v>
      </c>
      <c r="E224" s="13">
        <v>0</v>
      </c>
      <c r="F224" s="13">
        <v>333992821.8</v>
      </c>
      <c r="G224" s="13">
        <v>333992821.8</v>
      </c>
      <c r="H224" s="13">
        <v>35922591679</v>
      </c>
      <c r="I224" s="13">
        <v>35794672931.26</v>
      </c>
      <c r="J224" s="13">
        <v>127918747.74</v>
      </c>
      <c r="K224" s="13">
        <v>35794672931.26</v>
      </c>
      <c r="L224" s="13">
        <v>0</v>
      </c>
      <c r="M224" s="13">
        <v>29874986923.6</v>
      </c>
      <c r="N224" s="13">
        <v>29745058797.6</v>
      </c>
      <c r="O224" s="40">
        <v>129928126</v>
      </c>
      <c r="P224" s="14">
        <f t="shared" si="3"/>
        <v>0.9964390445744264</v>
      </c>
    </row>
    <row r="225" spans="1:16" ht="11.25" outlineLevel="1">
      <c r="A225" s="2" t="s">
        <v>320</v>
      </c>
      <c r="B225" s="2" t="s">
        <v>321</v>
      </c>
      <c r="C225" s="13">
        <v>30616527679</v>
      </c>
      <c r="D225" s="13">
        <v>5306064000</v>
      </c>
      <c r="E225" s="13">
        <v>0</v>
      </c>
      <c r="F225" s="13">
        <v>333992821.8</v>
      </c>
      <c r="G225" s="13">
        <v>333992821.8</v>
      </c>
      <c r="H225" s="13">
        <v>35922591679</v>
      </c>
      <c r="I225" s="13">
        <v>35794672931.26</v>
      </c>
      <c r="J225" s="13">
        <v>127918747.74</v>
      </c>
      <c r="K225" s="13">
        <v>35794672931.26</v>
      </c>
      <c r="L225" s="13">
        <v>0</v>
      </c>
      <c r="M225" s="13">
        <v>29874986923.6</v>
      </c>
      <c r="N225" s="13">
        <v>29745058797.6</v>
      </c>
      <c r="O225" s="40">
        <v>129928126</v>
      </c>
      <c r="P225" s="14">
        <f t="shared" si="3"/>
        <v>0.9964390445744264</v>
      </c>
    </row>
    <row r="226" spans="1:16" ht="11.25" outlineLevel="1">
      <c r="A226" s="2" t="s">
        <v>322</v>
      </c>
      <c r="B226" s="2" t="s">
        <v>323</v>
      </c>
      <c r="C226" s="13">
        <v>4093391400</v>
      </c>
      <c r="D226" s="13">
        <v>0</v>
      </c>
      <c r="E226" s="13">
        <v>0</v>
      </c>
      <c r="F226" s="13">
        <v>66992821.8</v>
      </c>
      <c r="G226" s="13">
        <v>130000000</v>
      </c>
      <c r="H226" s="13">
        <v>4030384221.8</v>
      </c>
      <c r="I226" s="13">
        <v>3985652688</v>
      </c>
      <c r="J226" s="13">
        <v>44731533.8</v>
      </c>
      <c r="K226" s="13">
        <v>3985652688</v>
      </c>
      <c r="L226" s="13">
        <v>0</v>
      </c>
      <c r="M226" s="13">
        <v>797130538</v>
      </c>
      <c r="N226" s="13">
        <v>797130538</v>
      </c>
      <c r="O226" s="40">
        <v>0</v>
      </c>
      <c r="P226" s="14">
        <f t="shared" si="3"/>
        <v>0.9889014219641762</v>
      </c>
    </row>
    <row r="227" spans="1:16" ht="11.25" outlineLevel="1">
      <c r="A227" s="2" t="s">
        <v>324</v>
      </c>
      <c r="B227" s="2" t="s">
        <v>325</v>
      </c>
      <c r="C227" s="13">
        <v>4563944114</v>
      </c>
      <c r="D227" s="13">
        <v>0</v>
      </c>
      <c r="E227" s="13">
        <v>0</v>
      </c>
      <c r="F227" s="13">
        <v>267000000</v>
      </c>
      <c r="G227" s="13">
        <v>0</v>
      </c>
      <c r="H227" s="13">
        <v>4830944114</v>
      </c>
      <c r="I227" s="13">
        <v>4759018485.18</v>
      </c>
      <c r="J227" s="13">
        <v>71925628.82</v>
      </c>
      <c r="K227" s="13">
        <v>4759018485.18</v>
      </c>
      <c r="L227" s="13">
        <v>0</v>
      </c>
      <c r="M227" s="13">
        <v>3615853241</v>
      </c>
      <c r="N227" s="13">
        <v>3485925115</v>
      </c>
      <c r="O227" s="40">
        <v>129928126</v>
      </c>
      <c r="P227" s="14">
        <f t="shared" si="3"/>
        <v>0.9851114757027388</v>
      </c>
    </row>
    <row r="228" spans="1:16" ht="11.25" outlineLevel="1">
      <c r="A228" s="2" t="s">
        <v>326</v>
      </c>
      <c r="B228" s="2" t="s">
        <v>327</v>
      </c>
      <c r="C228" s="13">
        <v>21959192165</v>
      </c>
      <c r="D228" s="13">
        <v>5306064000</v>
      </c>
      <c r="E228" s="13">
        <v>0</v>
      </c>
      <c r="F228" s="13">
        <v>0</v>
      </c>
      <c r="G228" s="13">
        <v>203992821.8</v>
      </c>
      <c r="H228" s="13">
        <v>27061263343.2</v>
      </c>
      <c r="I228" s="13">
        <v>27050001758.08</v>
      </c>
      <c r="J228" s="13">
        <v>11261585.12</v>
      </c>
      <c r="K228" s="13">
        <v>27050001758.08</v>
      </c>
      <c r="L228" s="13">
        <v>0</v>
      </c>
      <c r="M228" s="13">
        <v>25462003144.6</v>
      </c>
      <c r="N228" s="13">
        <v>25462003144.6</v>
      </c>
      <c r="O228" s="40">
        <v>0</v>
      </c>
      <c r="P228" s="14">
        <f t="shared" si="3"/>
        <v>0.9995838485078403</v>
      </c>
    </row>
    <row r="229" spans="1:16" ht="11.25" outlineLevel="1">
      <c r="A229" s="2" t="s">
        <v>328</v>
      </c>
      <c r="B229" s="2" t="s">
        <v>329</v>
      </c>
      <c r="C229" s="13">
        <v>7996246172</v>
      </c>
      <c r="D229" s="13">
        <v>0</v>
      </c>
      <c r="E229" s="13">
        <v>0</v>
      </c>
      <c r="F229" s="13">
        <v>443309391.88</v>
      </c>
      <c r="G229" s="13">
        <v>443309391.88</v>
      </c>
      <c r="H229" s="13">
        <v>7996246172</v>
      </c>
      <c r="I229" s="13">
        <v>7995151986</v>
      </c>
      <c r="J229" s="13">
        <v>1094186</v>
      </c>
      <c r="K229" s="13">
        <v>7995151986</v>
      </c>
      <c r="L229" s="13">
        <v>0</v>
      </c>
      <c r="M229" s="13">
        <v>7995151986</v>
      </c>
      <c r="N229" s="13">
        <v>7995151986</v>
      </c>
      <c r="O229" s="40">
        <v>0</v>
      </c>
      <c r="P229" s="14">
        <f t="shared" si="3"/>
        <v>0.9998631625419648</v>
      </c>
    </row>
    <row r="230" spans="1:16" ht="11.25" outlineLevel="1">
      <c r="A230" s="2" t="s">
        <v>330</v>
      </c>
      <c r="B230" s="2" t="s">
        <v>331</v>
      </c>
      <c r="C230" s="13">
        <v>7996246172</v>
      </c>
      <c r="D230" s="13">
        <v>0</v>
      </c>
      <c r="E230" s="13">
        <v>0</v>
      </c>
      <c r="F230" s="13">
        <v>443309391.88</v>
      </c>
      <c r="G230" s="13">
        <v>443309391.88</v>
      </c>
      <c r="H230" s="13">
        <v>7996246172</v>
      </c>
      <c r="I230" s="13">
        <v>7995151986</v>
      </c>
      <c r="J230" s="13">
        <v>1094186</v>
      </c>
      <c r="K230" s="13">
        <v>7995151986</v>
      </c>
      <c r="L230" s="13">
        <v>0</v>
      </c>
      <c r="M230" s="13">
        <v>7995151986</v>
      </c>
      <c r="N230" s="13">
        <v>7995151986</v>
      </c>
      <c r="O230" s="40">
        <v>0</v>
      </c>
      <c r="P230" s="14">
        <f t="shared" si="3"/>
        <v>0.9998631625419648</v>
      </c>
    </row>
    <row r="231" spans="1:16" ht="11.25" outlineLevel="1">
      <c r="A231" s="2" t="s">
        <v>332</v>
      </c>
      <c r="B231" s="2" t="s">
        <v>333</v>
      </c>
      <c r="C231" s="13">
        <v>7996246172</v>
      </c>
      <c r="D231" s="13">
        <v>0</v>
      </c>
      <c r="E231" s="13">
        <v>0</v>
      </c>
      <c r="F231" s="13">
        <v>443309391.88</v>
      </c>
      <c r="G231" s="13">
        <v>443309391.88</v>
      </c>
      <c r="H231" s="13">
        <v>7996246172</v>
      </c>
      <c r="I231" s="13">
        <v>7995151986</v>
      </c>
      <c r="J231" s="13">
        <v>1094186</v>
      </c>
      <c r="K231" s="13">
        <v>7995151986</v>
      </c>
      <c r="L231" s="13">
        <v>0</v>
      </c>
      <c r="M231" s="13">
        <v>7995151986</v>
      </c>
      <c r="N231" s="13">
        <v>7995151986</v>
      </c>
      <c r="O231" s="40">
        <v>0</v>
      </c>
      <c r="P231" s="14">
        <f t="shared" si="3"/>
        <v>0.9998631625419648</v>
      </c>
    </row>
    <row r="232" spans="1:16" ht="11.25" outlineLevel="1">
      <c r="A232" s="2" t="s">
        <v>334</v>
      </c>
      <c r="B232" s="2" t="s">
        <v>335</v>
      </c>
      <c r="C232" s="13">
        <v>6568279334</v>
      </c>
      <c r="D232" s="13">
        <v>0</v>
      </c>
      <c r="E232" s="13">
        <v>0</v>
      </c>
      <c r="F232" s="13">
        <v>35510226.69</v>
      </c>
      <c r="G232" s="13">
        <v>424985252</v>
      </c>
      <c r="H232" s="13">
        <v>6178804308.69</v>
      </c>
      <c r="I232" s="13">
        <v>6177710122.69</v>
      </c>
      <c r="J232" s="13">
        <v>1094186</v>
      </c>
      <c r="K232" s="13">
        <v>6177710122.69</v>
      </c>
      <c r="L232" s="13">
        <v>0</v>
      </c>
      <c r="M232" s="13">
        <v>6177710122.69</v>
      </c>
      <c r="N232" s="13">
        <v>6177710122.69</v>
      </c>
      <c r="O232" s="40">
        <v>0</v>
      </c>
      <c r="P232" s="14">
        <f t="shared" si="3"/>
        <v>0.999822912986828</v>
      </c>
    </row>
    <row r="233" spans="1:16" ht="11.25" outlineLevel="1">
      <c r="A233" s="2" t="s">
        <v>336</v>
      </c>
      <c r="B233" s="2" t="s">
        <v>337</v>
      </c>
      <c r="C233" s="13">
        <v>750000000</v>
      </c>
      <c r="D233" s="13">
        <v>0</v>
      </c>
      <c r="E233" s="13">
        <v>0</v>
      </c>
      <c r="F233" s="13">
        <v>0</v>
      </c>
      <c r="G233" s="13">
        <v>0</v>
      </c>
      <c r="H233" s="13">
        <v>750000000</v>
      </c>
      <c r="I233" s="13">
        <v>750000000</v>
      </c>
      <c r="J233" s="13">
        <v>0</v>
      </c>
      <c r="K233" s="13">
        <v>750000000</v>
      </c>
      <c r="L233" s="13">
        <v>0</v>
      </c>
      <c r="M233" s="13">
        <v>750000000</v>
      </c>
      <c r="N233" s="13">
        <v>750000000</v>
      </c>
      <c r="O233" s="40">
        <v>0</v>
      </c>
      <c r="P233" s="14">
        <f t="shared" si="3"/>
        <v>1</v>
      </c>
    </row>
    <row r="234" spans="1:16" ht="11.25" outlineLevel="1">
      <c r="A234" s="2" t="s">
        <v>338</v>
      </c>
      <c r="B234" s="2" t="s">
        <v>339</v>
      </c>
      <c r="C234" s="13">
        <v>3618279334</v>
      </c>
      <c r="D234" s="13">
        <v>0</v>
      </c>
      <c r="E234" s="13">
        <v>0</v>
      </c>
      <c r="F234" s="13">
        <v>35504436.51</v>
      </c>
      <c r="G234" s="13">
        <v>185504438</v>
      </c>
      <c r="H234" s="13">
        <v>3468279332.51</v>
      </c>
      <c r="I234" s="13">
        <v>3468279332.51</v>
      </c>
      <c r="J234" s="13">
        <v>0</v>
      </c>
      <c r="K234" s="13">
        <v>3468279332.51</v>
      </c>
      <c r="L234" s="13">
        <v>0</v>
      </c>
      <c r="M234" s="13">
        <v>3468279332.51</v>
      </c>
      <c r="N234" s="13">
        <v>3468279332.51</v>
      </c>
      <c r="O234" s="40">
        <v>0</v>
      </c>
      <c r="P234" s="14">
        <f t="shared" si="3"/>
        <v>1</v>
      </c>
    </row>
    <row r="235" spans="1:16" ht="11.25" outlineLevel="1">
      <c r="A235" s="2" t="s">
        <v>340</v>
      </c>
      <c r="B235" s="2" t="s">
        <v>341</v>
      </c>
      <c r="C235" s="13">
        <v>1240000000</v>
      </c>
      <c r="D235" s="13">
        <v>0</v>
      </c>
      <c r="E235" s="13">
        <v>0</v>
      </c>
      <c r="F235" s="13">
        <v>0</v>
      </c>
      <c r="G235" s="13">
        <v>239480814</v>
      </c>
      <c r="H235" s="13">
        <v>1000519186</v>
      </c>
      <c r="I235" s="13">
        <v>999425000</v>
      </c>
      <c r="J235" s="13">
        <v>1094186</v>
      </c>
      <c r="K235" s="13">
        <v>999425000</v>
      </c>
      <c r="L235" s="13">
        <v>0</v>
      </c>
      <c r="M235" s="13">
        <v>999425000</v>
      </c>
      <c r="N235" s="13">
        <v>999425000</v>
      </c>
      <c r="O235" s="40">
        <v>0</v>
      </c>
      <c r="P235" s="14">
        <f t="shared" si="3"/>
        <v>0.9989063817912633</v>
      </c>
    </row>
    <row r="236" spans="1:16" ht="11.25" outlineLevel="1">
      <c r="A236" s="2" t="s">
        <v>342</v>
      </c>
      <c r="B236" s="2" t="s">
        <v>343</v>
      </c>
      <c r="C236" s="13">
        <v>960000000</v>
      </c>
      <c r="D236" s="13">
        <v>0</v>
      </c>
      <c r="E236" s="13">
        <v>0</v>
      </c>
      <c r="F236" s="13">
        <v>5790.18</v>
      </c>
      <c r="G236" s="13">
        <v>0</v>
      </c>
      <c r="H236" s="13">
        <v>960005790.18</v>
      </c>
      <c r="I236" s="13">
        <v>960005790.18</v>
      </c>
      <c r="J236" s="13">
        <v>0</v>
      </c>
      <c r="K236" s="13">
        <v>960005790.18</v>
      </c>
      <c r="L236" s="13">
        <v>0</v>
      </c>
      <c r="M236" s="13">
        <v>960005790.18</v>
      </c>
      <c r="N236" s="13">
        <v>960005790.18</v>
      </c>
      <c r="O236" s="40">
        <v>0</v>
      </c>
      <c r="P236" s="14">
        <f t="shared" si="3"/>
        <v>1</v>
      </c>
    </row>
    <row r="237" spans="1:16" ht="11.25" outlineLevel="1">
      <c r="A237" s="2" t="s">
        <v>344</v>
      </c>
      <c r="B237" s="2" t="s">
        <v>345</v>
      </c>
      <c r="C237" s="13">
        <v>1427966838</v>
      </c>
      <c r="D237" s="13">
        <v>0</v>
      </c>
      <c r="E237" s="13">
        <v>0</v>
      </c>
      <c r="F237" s="13">
        <v>407799165.19</v>
      </c>
      <c r="G237" s="13">
        <v>18324139.88</v>
      </c>
      <c r="H237" s="13">
        <v>1817441863.31</v>
      </c>
      <c r="I237" s="13">
        <v>1817441863.31</v>
      </c>
      <c r="J237" s="13">
        <v>0</v>
      </c>
      <c r="K237" s="13">
        <v>1817441863.31</v>
      </c>
      <c r="L237" s="13">
        <v>0</v>
      </c>
      <c r="M237" s="13">
        <v>1817441863.31</v>
      </c>
      <c r="N237" s="13">
        <v>1817441863.31</v>
      </c>
      <c r="O237" s="40">
        <v>0</v>
      </c>
      <c r="P237" s="14">
        <f t="shared" si="3"/>
        <v>1</v>
      </c>
    </row>
    <row r="238" spans="1:16" ht="11.25" outlineLevel="1">
      <c r="A238" s="2" t="s">
        <v>346</v>
      </c>
      <c r="B238" s="2" t="s">
        <v>337</v>
      </c>
      <c r="C238" s="13">
        <v>18000000</v>
      </c>
      <c r="D238" s="13">
        <v>0</v>
      </c>
      <c r="E238" s="13">
        <v>0</v>
      </c>
      <c r="F238" s="13">
        <v>9627436</v>
      </c>
      <c r="G238" s="13">
        <v>0</v>
      </c>
      <c r="H238" s="13">
        <v>27627436</v>
      </c>
      <c r="I238" s="13">
        <v>27627436</v>
      </c>
      <c r="J238" s="13">
        <v>0</v>
      </c>
      <c r="K238" s="13">
        <v>27627436</v>
      </c>
      <c r="L238" s="13">
        <v>0</v>
      </c>
      <c r="M238" s="13">
        <v>27627436</v>
      </c>
      <c r="N238" s="13">
        <v>27627436</v>
      </c>
      <c r="O238" s="40">
        <v>0</v>
      </c>
      <c r="P238" s="14">
        <f t="shared" si="3"/>
        <v>1</v>
      </c>
    </row>
    <row r="239" spans="1:16" ht="11.25" outlineLevel="1">
      <c r="A239" s="2" t="s">
        <v>347</v>
      </c>
      <c r="B239" s="2" t="s">
        <v>348</v>
      </c>
      <c r="C239" s="13">
        <v>824719481</v>
      </c>
      <c r="D239" s="13">
        <v>0</v>
      </c>
      <c r="E239" s="13">
        <v>0</v>
      </c>
      <c r="F239" s="13">
        <v>213994256.37</v>
      </c>
      <c r="G239" s="13">
        <v>18324139.88</v>
      </c>
      <c r="H239" s="13">
        <v>1020389597.49</v>
      </c>
      <c r="I239" s="13">
        <v>1020389597.49</v>
      </c>
      <c r="J239" s="13">
        <v>0</v>
      </c>
      <c r="K239" s="13">
        <v>1020389597.49</v>
      </c>
      <c r="L239" s="13">
        <v>0</v>
      </c>
      <c r="M239" s="13">
        <v>1020389597.49</v>
      </c>
      <c r="N239" s="13">
        <v>1020389597.49</v>
      </c>
      <c r="O239" s="40">
        <v>0</v>
      </c>
      <c r="P239" s="14">
        <f t="shared" si="3"/>
        <v>1</v>
      </c>
    </row>
    <row r="240" spans="1:16" ht="11.25" outlineLevel="1">
      <c r="A240" s="2" t="s">
        <v>349</v>
      </c>
      <c r="B240" s="2" t="s">
        <v>341</v>
      </c>
      <c r="C240" s="13">
        <v>191007357</v>
      </c>
      <c r="D240" s="13">
        <v>0</v>
      </c>
      <c r="E240" s="13">
        <v>0</v>
      </c>
      <c r="F240" s="13">
        <v>23914263</v>
      </c>
      <c r="G240" s="13">
        <v>0</v>
      </c>
      <c r="H240" s="13">
        <v>214921620</v>
      </c>
      <c r="I240" s="13">
        <v>214921620</v>
      </c>
      <c r="J240" s="13">
        <v>0</v>
      </c>
      <c r="K240" s="13">
        <v>214921620</v>
      </c>
      <c r="L240" s="13">
        <v>0</v>
      </c>
      <c r="M240" s="13">
        <v>214921620</v>
      </c>
      <c r="N240" s="13">
        <v>214921620</v>
      </c>
      <c r="O240" s="40">
        <v>0</v>
      </c>
      <c r="P240" s="14">
        <f t="shared" si="3"/>
        <v>1</v>
      </c>
    </row>
    <row r="241" spans="1:16" ht="11.25" outlineLevel="1">
      <c r="A241" s="2" t="s">
        <v>350</v>
      </c>
      <c r="B241" s="2" t="s">
        <v>343</v>
      </c>
      <c r="C241" s="13">
        <v>394240000</v>
      </c>
      <c r="D241" s="13">
        <v>0</v>
      </c>
      <c r="E241" s="13">
        <v>0</v>
      </c>
      <c r="F241" s="13">
        <v>160263209.82</v>
      </c>
      <c r="G241" s="13">
        <v>0</v>
      </c>
      <c r="H241" s="13">
        <v>554503209.82</v>
      </c>
      <c r="I241" s="13">
        <v>554503209.82</v>
      </c>
      <c r="J241" s="13">
        <v>0</v>
      </c>
      <c r="K241" s="13">
        <v>554503209.82</v>
      </c>
      <c r="L241" s="13">
        <v>0</v>
      </c>
      <c r="M241" s="13">
        <v>554503209.82</v>
      </c>
      <c r="N241" s="13">
        <v>554503209.82</v>
      </c>
      <c r="O241" s="40">
        <v>0</v>
      </c>
      <c r="P241" s="14">
        <f t="shared" si="3"/>
        <v>1</v>
      </c>
    </row>
    <row r="242" spans="1:16" ht="11.25" outlineLevel="1">
      <c r="A242" s="2" t="s">
        <v>351</v>
      </c>
      <c r="B242" s="2" t="s">
        <v>352</v>
      </c>
      <c r="C242" s="13">
        <v>62771473083</v>
      </c>
      <c r="D242" s="13">
        <v>942359709</v>
      </c>
      <c r="E242" s="13">
        <v>-200158339.83</v>
      </c>
      <c r="F242" s="13">
        <v>2350930947.6</v>
      </c>
      <c r="G242" s="13">
        <v>1027907167</v>
      </c>
      <c r="H242" s="13">
        <v>64836698232.77</v>
      </c>
      <c r="I242" s="13">
        <v>51399988675.74</v>
      </c>
      <c r="J242" s="13">
        <v>13436709557.03</v>
      </c>
      <c r="K242" s="13">
        <v>51399988675.74</v>
      </c>
      <c r="L242" s="13">
        <v>0</v>
      </c>
      <c r="M242" s="13">
        <v>45435482222.69</v>
      </c>
      <c r="N242" s="13">
        <v>42029092478.35</v>
      </c>
      <c r="O242" s="40">
        <v>3406389744.34</v>
      </c>
      <c r="P242" s="14">
        <f t="shared" si="3"/>
        <v>0.7927607370012748</v>
      </c>
    </row>
    <row r="243" spans="1:16" ht="11.25" outlineLevel="1">
      <c r="A243" s="2" t="s">
        <v>353</v>
      </c>
      <c r="B243" s="2" t="s">
        <v>354</v>
      </c>
      <c r="C243" s="13">
        <v>25301161829</v>
      </c>
      <c r="D243" s="13">
        <v>0</v>
      </c>
      <c r="E243" s="13">
        <v>-200158339.83</v>
      </c>
      <c r="F243" s="13">
        <v>73076865</v>
      </c>
      <c r="G243" s="13">
        <v>73076865</v>
      </c>
      <c r="H243" s="13">
        <v>25101003489.17</v>
      </c>
      <c r="I243" s="13">
        <v>21521039141.6</v>
      </c>
      <c r="J243" s="13">
        <v>3579964347.57</v>
      </c>
      <c r="K243" s="13">
        <v>21521039141.6</v>
      </c>
      <c r="L243" s="13">
        <v>0</v>
      </c>
      <c r="M243" s="13">
        <v>19210069278.34</v>
      </c>
      <c r="N243" s="13">
        <v>18387272002.34</v>
      </c>
      <c r="O243" s="40">
        <v>822797276</v>
      </c>
      <c r="P243" s="14">
        <f t="shared" si="3"/>
        <v>0.8573776403355906</v>
      </c>
    </row>
    <row r="244" spans="1:16" ht="11.25" outlineLevel="1">
      <c r="A244" s="2" t="s">
        <v>355</v>
      </c>
      <c r="B244" s="2" t="s">
        <v>356</v>
      </c>
      <c r="C244" s="13">
        <v>6585684873</v>
      </c>
      <c r="D244" s="13">
        <v>0</v>
      </c>
      <c r="E244" s="13">
        <v>0</v>
      </c>
      <c r="F244" s="13">
        <v>0</v>
      </c>
      <c r="G244" s="13">
        <v>0</v>
      </c>
      <c r="H244" s="13">
        <v>6585684873</v>
      </c>
      <c r="I244" s="13">
        <v>6579204334.01</v>
      </c>
      <c r="J244" s="13">
        <v>6480538.99</v>
      </c>
      <c r="K244" s="13">
        <v>6579204334.01</v>
      </c>
      <c r="L244" s="13">
        <v>0</v>
      </c>
      <c r="M244" s="13">
        <v>6499393834.01</v>
      </c>
      <c r="N244" s="13">
        <v>6492031234.01</v>
      </c>
      <c r="O244" s="40">
        <v>7362600</v>
      </c>
      <c r="P244" s="14">
        <f t="shared" si="3"/>
        <v>0.999015965823605</v>
      </c>
    </row>
    <row r="245" spans="1:16" ht="11.25" outlineLevel="1">
      <c r="A245" s="32" t="s">
        <v>357</v>
      </c>
      <c r="B245" s="2" t="s">
        <v>358</v>
      </c>
      <c r="C245" s="13">
        <v>2055958671</v>
      </c>
      <c r="D245" s="13">
        <v>0</v>
      </c>
      <c r="E245" s="13">
        <v>0</v>
      </c>
      <c r="F245" s="13">
        <v>0</v>
      </c>
      <c r="G245" s="13">
        <v>0</v>
      </c>
      <c r="H245" s="13">
        <v>2055958671</v>
      </c>
      <c r="I245" s="13">
        <v>2054168132.01</v>
      </c>
      <c r="J245" s="13">
        <v>1790538.99</v>
      </c>
      <c r="K245" s="13">
        <v>2054168132.01</v>
      </c>
      <c r="L245" s="13">
        <v>0</v>
      </c>
      <c r="M245" s="13">
        <v>2045254732.01</v>
      </c>
      <c r="N245" s="13">
        <v>2045254732.01</v>
      </c>
      <c r="O245" s="40">
        <v>0</v>
      </c>
      <c r="P245" s="14">
        <f t="shared" si="3"/>
        <v>0.9991290977706623</v>
      </c>
    </row>
    <row r="246" spans="1:16" ht="22.5" outlineLevel="1">
      <c r="A246" s="32" t="s">
        <v>359</v>
      </c>
      <c r="B246" s="2" t="s">
        <v>360</v>
      </c>
      <c r="C246" s="13">
        <v>2055958671</v>
      </c>
      <c r="D246" s="13">
        <v>0</v>
      </c>
      <c r="E246" s="13">
        <v>0</v>
      </c>
      <c r="F246" s="13">
        <v>0</v>
      </c>
      <c r="G246" s="13">
        <v>0</v>
      </c>
      <c r="H246" s="13">
        <v>2055958671</v>
      </c>
      <c r="I246" s="13">
        <v>2054168132.01</v>
      </c>
      <c r="J246" s="13">
        <v>1790538.99</v>
      </c>
      <c r="K246" s="13">
        <v>2054168132.01</v>
      </c>
      <c r="L246" s="13">
        <v>0</v>
      </c>
      <c r="M246" s="13">
        <v>2045254732.01</v>
      </c>
      <c r="N246" s="13">
        <v>2045254732.01</v>
      </c>
      <c r="O246" s="40">
        <v>0</v>
      </c>
      <c r="P246" s="14">
        <f t="shared" si="3"/>
        <v>0.9991290977706623</v>
      </c>
    </row>
    <row r="247" spans="1:16" ht="11.25" outlineLevel="1">
      <c r="A247" s="32" t="s">
        <v>361</v>
      </c>
      <c r="B247" s="2" t="s">
        <v>362</v>
      </c>
      <c r="C247" s="13">
        <v>3529726202</v>
      </c>
      <c r="D247" s="13">
        <v>0</v>
      </c>
      <c r="E247" s="13">
        <v>0</v>
      </c>
      <c r="F247" s="13">
        <v>0</v>
      </c>
      <c r="G247" s="13">
        <v>0</v>
      </c>
      <c r="H247" s="13">
        <v>3529726202</v>
      </c>
      <c r="I247" s="13">
        <v>3529726202</v>
      </c>
      <c r="J247" s="13">
        <v>0</v>
      </c>
      <c r="K247" s="13">
        <v>3529726202</v>
      </c>
      <c r="L247" s="13">
        <v>0</v>
      </c>
      <c r="M247" s="13">
        <v>3529726202</v>
      </c>
      <c r="N247" s="13">
        <v>3529726202</v>
      </c>
      <c r="O247" s="40">
        <v>0</v>
      </c>
      <c r="P247" s="14">
        <f t="shared" si="3"/>
        <v>1</v>
      </c>
    </row>
    <row r="248" spans="1:16" ht="11.25" outlineLevel="1">
      <c r="A248" s="32" t="s">
        <v>363</v>
      </c>
      <c r="B248" s="2" t="s">
        <v>364</v>
      </c>
      <c r="C248" s="13">
        <v>3529726202</v>
      </c>
      <c r="D248" s="13">
        <v>0</v>
      </c>
      <c r="E248" s="13">
        <v>0</v>
      </c>
      <c r="F248" s="13">
        <v>0</v>
      </c>
      <c r="G248" s="13">
        <v>0</v>
      </c>
      <c r="H248" s="13">
        <v>3529726202</v>
      </c>
      <c r="I248" s="13">
        <v>3529726202</v>
      </c>
      <c r="J248" s="13">
        <v>0</v>
      </c>
      <c r="K248" s="13">
        <v>3529726202</v>
      </c>
      <c r="L248" s="13">
        <v>0</v>
      </c>
      <c r="M248" s="13">
        <v>3529726202</v>
      </c>
      <c r="N248" s="13">
        <v>3529726202</v>
      </c>
      <c r="O248" s="40">
        <v>0</v>
      </c>
      <c r="P248" s="14">
        <f t="shared" si="3"/>
        <v>1</v>
      </c>
    </row>
    <row r="249" spans="1:16" ht="11.25" outlineLevel="1">
      <c r="A249" s="32" t="s">
        <v>365</v>
      </c>
      <c r="B249" s="2" t="s">
        <v>366</v>
      </c>
      <c r="C249" s="13">
        <v>1000000000</v>
      </c>
      <c r="D249" s="13">
        <v>0</v>
      </c>
      <c r="E249" s="13">
        <v>0</v>
      </c>
      <c r="F249" s="13">
        <v>0</v>
      </c>
      <c r="G249" s="13">
        <v>0</v>
      </c>
      <c r="H249" s="13">
        <v>1000000000</v>
      </c>
      <c r="I249" s="13">
        <v>995310000</v>
      </c>
      <c r="J249" s="13">
        <v>4690000</v>
      </c>
      <c r="K249" s="13">
        <v>995310000</v>
      </c>
      <c r="L249" s="13">
        <v>0</v>
      </c>
      <c r="M249" s="13">
        <v>924412900</v>
      </c>
      <c r="N249" s="13">
        <v>917050300</v>
      </c>
      <c r="O249" s="40">
        <v>7362600</v>
      </c>
      <c r="P249" s="14">
        <f t="shared" si="3"/>
        <v>0.99531</v>
      </c>
    </row>
    <row r="250" spans="1:16" ht="22.5" outlineLevel="1">
      <c r="A250" s="32" t="s">
        <v>367</v>
      </c>
      <c r="B250" s="2" t="s">
        <v>368</v>
      </c>
      <c r="C250" s="13">
        <v>1000000000</v>
      </c>
      <c r="D250" s="13">
        <v>0</v>
      </c>
      <c r="E250" s="13">
        <v>0</v>
      </c>
      <c r="F250" s="13">
        <v>0</v>
      </c>
      <c r="G250" s="13">
        <v>0</v>
      </c>
      <c r="H250" s="13">
        <v>1000000000</v>
      </c>
      <c r="I250" s="13">
        <v>995310000</v>
      </c>
      <c r="J250" s="13">
        <v>4690000</v>
      </c>
      <c r="K250" s="13">
        <v>995310000</v>
      </c>
      <c r="L250" s="13">
        <v>0</v>
      </c>
      <c r="M250" s="13">
        <v>924412900</v>
      </c>
      <c r="N250" s="13">
        <v>917050300</v>
      </c>
      <c r="O250" s="40">
        <v>7362600</v>
      </c>
      <c r="P250" s="14">
        <f t="shared" si="3"/>
        <v>0.99531</v>
      </c>
    </row>
    <row r="251" spans="1:16" ht="11.25" outlineLevel="1">
      <c r="A251" s="2" t="s">
        <v>369</v>
      </c>
      <c r="B251" s="2" t="s">
        <v>370</v>
      </c>
      <c r="C251" s="13">
        <v>6911248538</v>
      </c>
      <c r="D251" s="13">
        <v>0</v>
      </c>
      <c r="E251" s="13">
        <v>0</v>
      </c>
      <c r="F251" s="13">
        <v>0</v>
      </c>
      <c r="G251" s="13">
        <v>0</v>
      </c>
      <c r="H251" s="13">
        <v>6911248538</v>
      </c>
      <c r="I251" s="13">
        <v>6250938274</v>
      </c>
      <c r="J251" s="13">
        <v>660310264</v>
      </c>
      <c r="K251" s="13">
        <v>6250938274</v>
      </c>
      <c r="L251" s="13">
        <v>0</v>
      </c>
      <c r="M251" s="13">
        <v>6250938274</v>
      </c>
      <c r="N251" s="13">
        <v>6250938274</v>
      </c>
      <c r="O251" s="40">
        <v>0</v>
      </c>
      <c r="P251" s="14">
        <f t="shared" si="3"/>
        <v>0.9044586140449982</v>
      </c>
    </row>
    <row r="252" spans="1:16" ht="11.25" outlineLevel="1">
      <c r="A252" s="32" t="s">
        <v>371</v>
      </c>
      <c r="B252" s="2" t="s">
        <v>372</v>
      </c>
      <c r="C252" s="13">
        <v>6911248538</v>
      </c>
      <c r="D252" s="13">
        <v>0</v>
      </c>
      <c r="E252" s="13">
        <v>0</v>
      </c>
      <c r="F252" s="13">
        <v>0</v>
      </c>
      <c r="G252" s="13">
        <v>0</v>
      </c>
      <c r="H252" s="13">
        <v>6911248538</v>
      </c>
      <c r="I252" s="13">
        <v>6250938274</v>
      </c>
      <c r="J252" s="13">
        <v>660310264</v>
      </c>
      <c r="K252" s="13">
        <v>6250938274</v>
      </c>
      <c r="L252" s="13">
        <v>0</v>
      </c>
      <c r="M252" s="13">
        <v>6250938274</v>
      </c>
      <c r="N252" s="13">
        <v>6250938274</v>
      </c>
      <c r="O252" s="40">
        <v>0</v>
      </c>
      <c r="P252" s="14">
        <f t="shared" si="3"/>
        <v>0.9044586140449982</v>
      </c>
    </row>
    <row r="253" spans="1:16" ht="11.25" outlineLevel="1">
      <c r="A253" s="32" t="s">
        <v>373</v>
      </c>
      <c r="B253" s="2" t="s">
        <v>374</v>
      </c>
      <c r="C253" s="13">
        <v>6911248538</v>
      </c>
      <c r="D253" s="13">
        <v>0</v>
      </c>
      <c r="E253" s="13">
        <v>0</v>
      </c>
      <c r="F253" s="13">
        <v>0</v>
      </c>
      <c r="G253" s="13">
        <v>0</v>
      </c>
      <c r="H253" s="13">
        <v>6911248538</v>
      </c>
      <c r="I253" s="13">
        <v>6250938274</v>
      </c>
      <c r="J253" s="13">
        <v>660310264</v>
      </c>
      <c r="K253" s="13">
        <v>6250938274</v>
      </c>
      <c r="L253" s="13">
        <v>0</v>
      </c>
      <c r="M253" s="13">
        <v>6250938274</v>
      </c>
      <c r="N253" s="13">
        <v>6250938274</v>
      </c>
      <c r="O253" s="40">
        <v>0</v>
      </c>
      <c r="P253" s="14">
        <f t="shared" si="3"/>
        <v>0.9044586140449982</v>
      </c>
    </row>
    <row r="254" spans="1:16" ht="11.25" outlineLevel="1">
      <c r="A254" s="2" t="s">
        <v>375</v>
      </c>
      <c r="B254" s="2" t="s">
        <v>376</v>
      </c>
      <c r="C254" s="13">
        <v>3019886213</v>
      </c>
      <c r="D254" s="13">
        <v>0</v>
      </c>
      <c r="E254" s="13">
        <v>0</v>
      </c>
      <c r="F254" s="13">
        <v>8076865</v>
      </c>
      <c r="G254" s="13">
        <v>8076865</v>
      </c>
      <c r="H254" s="13">
        <v>3019886213</v>
      </c>
      <c r="I254" s="13">
        <v>2213078553</v>
      </c>
      <c r="J254" s="13">
        <v>806807660</v>
      </c>
      <c r="K254" s="13">
        <v>2213078553</v>
      </c>
      <c r="L254" s="13">
        <v>0</v>
      </c>
      <c r="M254" s="13">
        <v>2075746703.75</v>
      </c>
      <c r="N254" s="13">
        <v>2051319749.75</v>
      </c>
      <c r="O254" s="40">
        <v>24426954</v>
      </c>
      <c r="P254" s="14">
        <f t="shared" si="3"/>
        <v>0.7328350795050304</v>
      </c>
    </row>
    <row r="255" spans="1:16" ht="22.5" outlineLevel="1">
      <c r="A255" s="32" t="s">
        <v>377</v>
      </c>
      <c r="B255" s="2" t="s">
        <v>378</v>
      </c>
      <c r="C255" s="13">
        <v>3019886213</v>
      </c>
      <c r="D255" s="13">
        <v>0</v>
      </c>
      <c r="E255" s="13">
        <v>0</v>
      </c>
      <c r="F255" s="13">
        <v>8076865</v>
      </c>
      <c r="G255" s="13">
        <v>8076865</v>
      </c>
      <c r="H255" s="13">
        <v>3019886213</v>
      </c>
      <c r="I255" s="13">
        <v>2213078553</v>
      </c>
      <c r="J255" s="13">
        <v>806807660</v>
      </c>
      <c r="K255" s="13">
        <v>2213078553</v>
      </c>
      <c r="L255" s="13">
        <v>0</v>
      </c>
      <c r="M255" s="13">
        <v>2075746703.75</v>
      </c>
      <c r="N255" s="13">
        <v>2051319749.75</v>
      </c>
      <c r="O255" s="40">
        <v>24426954</v>
      </c>
      <c r="P255" s="14">
        <f t="shared" si="3"/>
        <v>0.7328350795050304</v>
      </c>
    </row>
    <row r="256" spans="1:16" ht="22.5" outlineLevel="1">
      <c r="A256" s="32" t="s">
        <v>379</v>
      </c>
      <c r="B256" s="2" t="s">
        <v>380</v>
      </c>
      <c r="C256" s="13">
        <v>2201851691</v>
      </c>
      <c r="D256" s="13">
        <v>0</v>
      </c>
      <c r="E256" s="13">
        <v>0</v>
      </c>
      <c r="F256" s="13">
        <v>8076865</v>
      </c>
      <c r="G256" s="13">
        <v>0</v>
      </c>
      <c r="H256" s="13">
        <v>2209928556</v>
      </c>
      <c r="I256" s="13">
        <v>2209928553</v>
      </c>
      <c r="J256" s="13">
        <v>3</v>
      </c>
      <c r="K256" s="13">
        <v>2209928553</v>
      </c>
      <c r="L256" s="13">
        <v>0</v>
      </c>
      <c r="M256" s="13">
        <v>2072596703.75</v>
      </c>
      <c r="N256" s="13">
        <v>2048169749.75</v>
      </c>
      <c r="O256" s="40">
        <v>24426954</v>
      </c>
      <c r="P256" s="14">
        <f t="shared" si="3"/>
        <v>0.99999999864249</v>
      </c>
    </row>
    <row r="257" spans="1:16" ht="22.5" outlineLevel="1">
      <c r="A257" s="32" t="s">
        <v>381</v>
      </c>
      <c r="B257" s="2" t="s">
        <v>382</v>
      </c>
      <c r="C257" s="13">
        <v>78000000</v>
      </c>
      <c r="D257" s="13">
        <v>0</v>
      </c>
      <c r="E257" s="13">
        <v>0</v>
      </c>
      <c r="F257" s="13">
        <v>0</v>
      </c>
      <c r="G257" s="13">
        <v>8076865</v>
      </c>
      <c r="H257" s="13">
        <v>69923135</v>
      </c>
      <c r="I257" s="13">
        <v>3150000</v>
      </c>
      <c r="J257" s="13">
        <v>66773135</v>
      </c>
      <c r="K257" s="13">
        <v>3150000</v>
      </c>
      <c r="L257" s="13">
        <v>0</v>
      </c>
      <c r="M257" s="13">
        <v>3150000</v>
      </c>
      <c r="N257" s="13">
        <v>3150000</v>
      </c>
      <c r="O257" s="40">
        <v>0</v>
      </c>
      <c r="P257" s="14">
        <f t="shared" si="3"/>
        <v>0.04504946753317053</v>
      </c>
    </row>
    <row r="258" spans="1:16" ht="11.25" outlineLevel="1">
      <c r="A258" s="32" t="s">
        <v>383</v>
      </c>
      <c r="B258" s="2" t="s">
        <v>384</v>
      </c>
      <c r="C258" s="13">
        <v>740034522</v>
      </c>
      <c r="D258" s="13">
        <v>0</v>
      </c>
      <c r="E258" s="13">
        <v>0</v>
      </c>
      <c r="F258" s="13">
        <v>0</v>
      </c>
      <c r="G258" s="13">
        <v>0</v>
      </c>
      <c r="H258" s="13">
        <v>740034522</v>
      </c>
      <c r="I258" s="13">
        <v>0</v>
      </c>
      <c r="J258" s="13">
        <v>740034522</v>
      </c>
      <c r="K258" s="13">
        <v>0</v>
      </c>
      <c r="L258" s="13">
        <v>0</v>
      </c>
      <c r="M258" s="13">
        <v>0</v>
      </c>
      <c r="N258" s="13">
        <v>0</v>
      </c>
      <c r="O258" s="40">
        <v>0</v>
      </c>
      <c r="P258" s="14">
        <f t="shared" si="3"/>
        <v>0</v>
      </c>
    </row>
    <row r="259" spans="1:16" ht="11.25" outlineLevel="1">
      <c r="A259" s="2" t="s">
        <v>385</v>
      </c>
      <c r="B259" s="2" t="s">
        <v>386</v>
      </c>
      <c r="C259" s="13">
        <v>3880342205</v>
      </c>
      <c r="D259" s="13">
        <v>0</v>
      </c>
      <c r="E259" s="13">
        <v>-200158339.83</v>
      </c>
      <c r="F259" s="13">
        <v>0</v>
      </c>
      <c r="G259" s="13">
        <v>0</v>
      </c>
      <c r="H259" s="13">
        <v>3680183865.17</v>
      </c>
      <c r="I259" s="13">
        <v>2900419583</v>
      </c>
      <c r="J259" s="13">
        <v>779764282.17</v>
      </c>
      <c r="K259" s="13">
        <v>2900419583</v>
      </c>
      <c r="L259" s="13">
        <v>0</v>
      </c>
      <c r="M259" s="13">
        <v>2304290000</v>
      </c>
      <c r="N259" s="13">
        <v>2177165836</v>
      </c>
      <c r="O259" s="40">
        <v>127124164</v>
      </c>
      <c r="P259" s="14">
        <f t="shared" si="3"/>
        <v>0.7881181183500515</v>
      </c>
    </row>
    <row r="260" spans="1:16" ht="22.5" outlineLevel="1">
      <c r="A260" s="32" t="s">
        <v>387</v>
      </c>
      <c r="B260" s="2" t="s">
        <v>388</v>
      </c>
      <c r="C260" s="13">
        <v>2516239543</v>
      </c>
      <c r="D260" s="13">
        <v>0</v>
      </c>
      <c r="E260" s="13">
        <v>-140110837.38</v>
      </c>
      <c r="F260" s="13">
        <v>0</v>
      </c>
      <c r="G260" s="13">
        <v>0</v>
      </c>
      <c r="H260" s="13">
        <v>2376128705.62</v>
      </c>
      <c r="I260" s="13">
        <v>2050255610</v>
      </c>
      <c r="J260" s="13">
        <v>325873095.62</v>
      </c>
      <c r="K260" s="13">
        <v>2050255610</v>
      </c>
      <c r="L260" s="13">
        <v>0</v>
      </c>
      <c r="M260" s="13">
        <v>1576169427</v>
      </c>
      <c r="N260" s="13">
        <v>1449815447</v>
      </c>
      <c r="O260" s="40">
        <v>126353980</v>
      </c>
      <c r="P260" s="14">
        <f t="shared" si="3"/>
        <v>0.8628554527163249</v>
      </c>
    </row>
    <row r="261" spans="1:16" ht="22.5" outlineLevel="1">
      <c r="A261" s="32" t="s">
        <v>389</v>
      </c>
      <c r="B261" s="2" t="s">
        <v>390</v>
      </c>
      <c r="C261" s="13">
        <v>349230798</v>
      </c>
      <c r="D261" s="13">
        <v>0</v>
      </c>
      <c r="E261" s="13">
        <v>-18014250.14</v>
      </c>
      <c r="F261" s="13">
        <v>0</v>
      </c>
      <c r="G261" s="13">
        <v>0</v>
      </c>
      <c r="H261" s="13">
        <v>331216547.86</v>
      </c>
      <c r="I261" s="13">
        <v>290650068</v>
      </c>
      <c r="J261" s="13">
        <v>40566479.86</v>
      </c>
      <c r="K261" s="13">
        <v>290650068</v>
      </c>
      <c r="L261" s="13">
        <v>0</v>
      </c>
      <c r="M261" s="13">
        <v>229578548</v>
      </c>
      <c r="N261" s="13">
        <v>174903668</v>
      </c>
      <c r="O261" s="40">
        <v>54674880</v>
      </c>
      <c r="P261" s="14">
        <f aca="true" t="shared" si="4" ref="P261:P325">+K261/H261</f>
        <v>0.8775227864606969</v>
      </c>
    </row>
    <row r="262" spans="1:16" ht="22.5" outlineLevel="1">
      <c r="A262" s="32" t="s">
        <v>391</v>
      </c>
      <c r="B262" s="2" t="s">
        <v>392</v>
      </c>
      <c r="C262" s="13">
        <v>1778974525</v>
      </c>
      <c r="D262" s="13">
        <v>0</v>
      </c>
      <c r="E262" s="13">
        <v>-102080753.76</v>
      </c>
      <c r="F262" s="13">
        <v>0</v>
      </c>
      <c r="G262" s="13">
        <v>0</v>
      </c>
      <c r="H262" s="13">
        <v>1676893771.24</v>
      </c>
      <c r="I262" s="13">
        <v>1398292934</v>
      </c>
      <c r="J262" s="13">
        <v>278600837.24</v>
      </c>
      <c r="K262" s="13">
        <v>1398292934</v>
      </c>
      <c r="L262" s="13">
        <v>0</v>
      </c>
      <c r="M262" s="13">
        <v>1073129979</v>
      </c>
      <c r="N262" s="13">
        <v>1007940479</v>
      </c>
      <c r="O262" s="40">
        <v>65189500</v>
      </c>
      <c r="P262" s="14">
        <f t="shared" si="4"/>
        <v>0.8338589825913748</v>
      </c>
    </row>
    <row r="263" spans="1:16" ht="11.25" outlineLevel="1">
      <c r="A263" s="32" t="s">
        <v>393</v>
      </c>
      <c r="B263" s="2" t="s">
        <v>394</v>
      </c>
      <c r="C263" s="13">
        <v>388034220</v>
      </c>
      <c r="D263" s="13">
        <v>0</v>
      </c>
      <c r="E263" s="13">
        <v>-20015833.48</v>
      </c>
      <c r="F263" s="13">
        <v>0</v>
      </c>
      <c r="G263" s="13">
        <v>0</v>
      </c>
      <c r="H263" s="13">
        <v>368018386.52</v>
      </c>
      <c r="I263" s="13">
        <v>361312608</v>
      </c>
      <c r="J263" s="13">
        <v>6705778.52</v>
      </c>
      <c r="K263" s="13">
        <v>361312608</v>
      </c>
      <c r="L263" s="13">
        <v>0</v>
      </c>
      <c r="M263" s="13">
        <v>273460900</v>
      </c>
      <c r="N263" s="13">
        <v>266971300</v>
      </c>
      <c r="O263" s="40">
        <v>6489600</v>
      </c>
      <c r="P263" s="14">
        <f t="shared" si="4"/>
        <v>0.981778686159107</v>
      </c>
    </row>
    <row r="264" spans="1:16" ht="11.25" outlineLevel="1">
      <c r="A264" s="32" t="s">
        <v>395</v>
      </c>
      <c r="B264" s="2" t="s">
        <v>396</v>
      </c>
      <c r="C264" s="13">
        <v>1164102662</v>
      </c>
      <c r="D264" s="13">
        <v>0</v>
      </c>
      <c r="E264" s="13">
        <v>-60047502.45</v>
      </c>
      <c r="F264" s="13">
        <v>0</v>
      </c>
      <c r="G264" s="13">
        <v>0</v>
      </c>
      <c r="H264" s="13">
        <v>1104055159.55</v>
      </c>
      <c r="I264" s="13">
        <v>679448573</v>
      </c>
      <c r="J264" s="13">
        <v>424606586.55</v>
      </c>
      <c r="K264" s="13">
        <v>679448573</v>
      </c>
      <c r="L264" s="13">
        <v>0</v>
      </c>
      <c r="M264" s="13">
        <v>679448573</v>
      </c>
      <c r="N264" s="13">
        <v>678678389</v>
      </c>
      <c r="O264" s="40">
        <v>770184</v>
      </c>
      <c r="P264" s="14">
        <f t="shared" si="4"/>
        <v>0.6154117999656243</v>
      </c>
    </row>
    <row r="265" spans="1:16" ht="22.5" outlineLevel="1">
      <c r="A265" s="32" t="s">
        <v>397</v>
      </c>
      <c r="B265" s="2" t="s">
        <v>398</v>
      </c>
      <c r="C265" s="13">
        <v>776068441</v>
      </c>
      <c r="D265" s="13">
        <v>0</v>
      </c>
      <c r="E265" s="13">
        <v>-40031667.97</v>
      </c>
      <c r="F265" s="13">
        <v>0</v>
      </c>
      <c r="G265" s="13">
        <v>0</v>
      </c>
      <c r="H265" s="13">
        <v>736036773.03</v>
      </c>
      <c r="I265" s="13">
        <v>679448573</v>
      </c>
      <c r="J265" s="13">
        <v>56588200.03</v>
      </c>
      <c r="K265" s="13">
        <v>679448573</v>
      </c>
      <c r="L265" s="13">
        <v>0</v>
      </c>
      <c r="M265" s="13">
        <v>679448573</v>
      </c>
      <c r="N265" s="13">
        <v>678678389</v>
      </c>
      <c r="O265" s="40">
        <v>770184</v>
      </c>
      <c r="P265" s="14">
        <f t="shared" si="4"/>
        <v>0.923117699952617</v>
      </c>
    </row>
    <row r="266" spans="1:16" ht="22.5" outlineLevel="1">
      <c r="A266" s="32" t="s">
        <v>399</v>
      </c>
      <c r="B266" s="2" t="s">
        <v>400</v>
      </c>
      <c r="C266" s="13">
        <v>388034221</v>
      </c>
      <c r="D266" s="13">
        <v>0</v>
      </c>
      <c r="E266" s="13">
        <v>-20015834.48</v>
      </c>
      <c r="F266" s="13">
        <v>0</v>
      </c>
      <c r="G266" s="13">
        <v>0</v>
      </c>
      <c r="H266" s="13">
        <v>368018386.52</v>
      </c>
      <c r="I266" s="13">
        <v>0</v>
      </c>
      <c r="J266" s="13">
        <v>368018386.52</v>
      </c>
      <c r="K266" s="13">
        <v>0</v>
      </c>
      <c r="L266" s="13">
        <v>0</v>
      </c>
      <c r="M266" s="13">
        <v>0</v>
      </c>
      <c r="N266" s="13">
        <v>0</v>
      </c>
      <c r="O266" s="40">
        <v>0</v>
      </c>
      <c r="P266" s="14">
        <f t="shared" si="4"/>
        <v>0</v>
      </c>
    </row>
    <row r="267" spans="1:16" ht="11.25" outlineLevel="1">
      <c r="A267" s="32" t="s">
        <v>401</v>
      </c>
      <c r="B267" s="2" t="s">
        <v>402</v>
      </c>
      <c r="C267" s="13">
        <v>200000000</v>
      </c>
      <c r="D267" s="13">
        <v>0</v>
      </c>
      <c r="E267" s="13">
        <v>0</v>
      </c>
      <c r="F267" s="13">
        <v>0</v>
      </c>
      <c r="G267" s="13">
        <v>0</v>
      </c>
      <c r="H267" s="13">
        <v>200000000</v>
      </c>
      <c r="I267" s="13">
        <v>170715400</v>
      </c>
      <c r="J267" s="13">
        <v>29284600</v>
      </c>
      <c r="K267" s="13">
        <v>170715400</v>
      </c>
      <c r="L267" s="13">
        <v>0</v>
      </c>
      <c r="M267" s="13">
        <v>48672000</v>
      </c>
      <c r="N267" s="13">
        <v>48672000</v>
      </c>
      <c r="O267" s="40">
        <v>0</v>
      </c>
      <c r="P267" s="14">
        <f t="shared" si="4"/>
        <v>0.853577</v>
      </c>
    </row>
    <row r="268" spans="1:16" ht="22.5" outlineLevel="1">
      <c r="A268" s="32" t="s">
        <v>403</v>
      </c>
      <c r="B268" s="2" t="s">
        <v>404</v>
      </c>
      <c r="C268" s="13">
        <v>200000000</v>
      </c>
      <c r="D268" s="13">
        <v>0</v>
      </c>
      <c r="E268" s="13">
        <v>0</v>
      </c>
      <c r="F268" s="13">
        <v>0</v>
      </c>
      <c r="G268" s="13">
        <v>0</v>
      </c>
      <c r="H268" s="13">
        <v>200000000</v>
      </c>
      <c r="I268" s="13">
        <v>170715400</v>
      </c>
      <c r="J268" s="13">
        <v>29284600</v>
      </c>
      <c r="K268" s="13">
        <v>170715400</v>
      </c>
      <c r="L268" s="13">
        <v>0</v>
      </c>
      <c r="M268" s="13">
        <v>48672000</v>
      </c>
      <c r="N268" s="13">
        <v>48672000</v>
      </c>
      <c r="O268" s="40">
        <v>0</v>
      </c>
      <c r="P268" s="14">
        <f t="shared" si="4"/>
        <v>0.853577</v>
      </c>
    </row>
    <row r="269" spans="1:16" ht="11.25" outlineLevel="1">
      <c r="A269" s="2" t="s">
        <v>405</v>
      </c>
      <c r="B269" s="2" t="s">
        <v>406</v>
      </c>
      <c r="C269" s="13">
        <v>370000000</v>
      </c>
      <c r="D269" s="13">
        <v>0</v>
      </c>
      <c r="E269" s="13">
        <v>0</v>
      </c>
      <c r="F269" s="13">
        <v>0</v>
      </c>
      <c r="G269" s="13">
        <v>0</v>
      </c>
      <c r="H269" s="13">
        <v>370000000</v>
      </c>
      <c r="I269" s="13">
        <v>361428269</v>
      </c>
      <c r="J269" s="13">
        <v>8571731</v>
      </c>
      <c r="K269" s="13">
        <v>361428269</v>
      </c>
      <c r="L269" s="13">
        <v>0</v>
      </c>
      <c r="M269" s="13">
        <v>118697142</v>
      </c>
      <c r="N269" s="13">
        <v>78697142</v>
      </c>
      <c r="O269" s="40">
        <v>40000000</v>
      </c>
      <c r="P269" s="14">
        <f t="shared" si="4"/>
        <v>0.9768331594594595</v>
      </c>
    </row>
    <row r="270" spans="1:16" ht="22.5" outlineLevel="1">
      <c r="A270" s="32" t="s">
        <v>407</v>
      </c>
      <c r="B270" s="2" t="s">
        <v>408</v>
      </c>
      <c r="C270" s="13">
        <v>185000000</v>
      </c>
      <c r="D270" s="13">
        <v>0</v>
      </c>
      <c r="E270" s="13">
        <v>0</v>
      </c>
      <c r="F270" s="13">
        <v>0</v>
      </c>
      <c r="G270" s="13">
        <v>0</v>
      </c>
      <c r="H270" s="13">
        <v>185000000</v>
      </c>
      <c r="I270" s="13">
        <v>176428269</v>
      </c>
      <c r="J270" s="13">
        <v>8571731</v>
      </c>
      <c r="K270" s="13">
        <v>176428269</v>
      </c>
      <c r="L270" s="13">
        <v>0</v>
      </c>
      <c r="M270" s="13">
        <v>78697142</v>
      </c>
      <c r="N270" s="13">
        <v>78697142</v>
      </c>
      <c r="O270" s="40">
        <v>0</v>
      </c>
      <c r="P270" s="14">
        <f t="shared" si="4"/>
        <v>0.953666318918919</v>
      </c>
    </row>
    <row r="271" spans="1:16" ht="22.5" outlineLevel="1">
      <c r="A271" s="32" t="s">
        <v>409</v>
      </c>
      <c r="B271" s="2" t="s">
        <v>410</v>
      </c>
      <c r="C271" s="13">
        <v>185000000</v>
      </c>
      <c r="D271" s="13">
        <v>0</v>
      </c>
      <c r="E271" s="13">
        <v>0</v>
      </c>
      <c r="F271" s="13">
        <v>0</v>
      </c>
      <c r="G271" s="13">
        <v>0</v>
      </c>
      <c r="H271" s="13">
        <v>185000000</v>
      </c>
      <c r="I271" s="13">
        <v>176428269</v>
      </c>
      <c r="J271" s="13">
        <v>8571731</v>
      </c>
      <c r="K271" s="13">
        <v>176428269</v>
      </c>
      <c r="L271" s="13">
        <v>0</v>
      </c>
      <c r="M271" s="13">
        <v>78697142</v>
      </c>
      <c r="N271" s="13">
        <v>78697142</v>
      </c>
      <c r="O271" s="40">
        <v>0</v>
      </c>
      <c r="P271" s="14">
        <f t="shared" si="4"/>
        <v>0.953666318918919</v>
      </c>
    </row>
    <row r="272" spans="1:16" ht="22.5" outlineLevel="1">
      <c r="A272" s="32" t="s">
        <v>411</v>
      </c>
      <c r="B272" s="2" t="s">
        <v>412</v>
      </c>
      <c r="C272" s="13">
        <v>185000000</v>
      </c>
      <c r="D272" s="13">
        <v>0</v>
      </c>
      <c r="E272" s="13">
        <v>0</v>
      </c>
      <c r="F272" s="13">
        <v>0</v>
      </c>
      <c r="G272" s="13">
        <v>0</v>
      </c>
      <c r="H272" s="13">
        <v>185000000</v>
      </c>
      <c r="I272" s="13">
        <v>185000000</v>
      </c>
      <c r="J272" s="13">
        <v>0</v>
      </c>
      <c r="K272" s="13">
        <v>185000000</v>
      </c>
      <c r="L272" s="13">
        <v>0</v>
      </c>
      <c r="M272" s="13">
        <v>40000000</v>
      </c>
      <c r="N272" s="13">
        <v>0</v>
      </c>
      <c r="O272" s="40">
        <v>40000000</v>
      </c>
      <c r="P272" s="14">
        <f t="shared" si="4"/>
        <v>1</v>
      </c>
    </row>
    <row r="273" spans="1:16" ht="22.5" outlineLevel="1">
      <c r="A273" s="32" t="s">
        <v>413</v>
      </c>
      <c r="B273" s="2" t="s">
        <v>414</v>
      </c>
      <c r="C273" s="13">
        <v>185000000</v>
      </c>
      <c r="D273" s="13">
        <v>0</v>
      </c>
      <c r="E273" s="13">
        <v>0</v>
      </c>
      <c r="F273" s="13">
        <v>0</v>
      </c>
      <c r="G273" s="13">
        <v>0</v>
      </c>
      <c r="H273" s="13">
        <v>185000000</v>
      </c>
      <c r="I273" s="13">
        <v>185000000</v>
      </c>
      <c r="J273" s="13">
        <v>0</v>
      </c>
      <c r="K273" s="13">
        <v>185000000</v>
      </c>
      <c r="L273" s="13">
        <v>0</v>
      </c>
      <c r="M273" s="13">
        <v>40000000</v>
      </c>
      <c r="N273" s="13">
        <v>0</v>
      </c>
      <c r="O273" s="40">
        <v>40000000</v>
      </c>
      <c r="P273" s="14">
        <f t="shared" si="4"/>
        <v>1</v>
      </c>
    </row>
    <row r="274" spans="1:16" ht="11.25" outlineLevel="1">
      <c r="A274" s="2" t="s">
        <v>415</v>
      </c>
      <c r="B274" s="2" t="s">
        <v>416</v>
      </c>
      <c r="C274" s="13">
        <v>4184000000</v>
      </c>
      <c r="D274" s="13">
        <v>0</v>
      </c>
      <c r="E274" s="13">
        <v>0</v>
      </c>
      <c r="F274" s="13">
        <v>65000000</v>
      </c>
      <c r="G274" s="13">
        <v>65000000</v>
      </c>
      <c r="H274" s="13">
        <v>4184000000</v>
      </c>
      <c r="I274" s="13">
        <v>2977573151.59</v>
      </c>
      <c r="J274" s="13">
        <v>1206426848.41</v>
      </c>
      <c r="K274" s="13">
        <v>2977573151.59</v>
      </c>
      <c r="L274" s="13">
        <v>0</v>
      </c>
      <c r="M274" s="13">
        <v>1732374952</v>
      </c>
      <c r="N274" s="13">
        <v>1108491394</v>
      </c>
      <c r="O274" s="40">
        <v>623883558</v>
      </c>
      <c r="P274" s="14">
        <f t="shared" si="4"/>
        <v>0.711657062999522</v>
      </c>
    </row>
    <row r="275" spans="1:16" ht="11.25" outlineLevel="1">
      <c r="A275" s="32" t="s">
        <v>417</v>
      </c>
      <c r="B275" s="2" t="s">
        <v>418</v>
      </c>
      <c r="C275" s="13">
        <v>1184000000</v>
      </c>
      <c r="D275" s="13">
        <v>0</v>
      </c>
      <c r="E275" s="13">
        <v>0</v>
      </c>
      <c r="F275" s="13">
        <v>15000000</v>
      </c>
      <c r="G275" s="13">
        <v>0</v>
      </c>
      <c r="H275" s="13">
        <v>1199000000</v>
      </c>
      <c r="I275" s="13">
        <v>716499199.59</v>
      </c>
      <c r="J275" s="13">
        <v>482500800.41</v>
      </c>
      <c r="K275" s="13">
        <v>716499199.59</v>
      </c>
      <c r="L275" s="13">
        <v>0</v>
      </c>
      <c r="M275" s="13">
        <v>573763832</v>
      </c>
      <c r="N275" s="13">
        <v>390970514</v>
      </c>
      <c r="O275" s="40">
        <v>182793318</v>
      </c>
      <c r="P275" s="14">
        <f t="shared" si="4"/>
        <v>0.5975806502001668</v>
      </c>
    </row>
    <row r="276" spans="1:16" ht="22.5" outlineLevel="1">
      <c r="A276" s="32" t="s">
        <v>419</v>
      </c>
      <c r="B276" s="2" t="s">
        <v>420</v>
      </c>
      <c r="C276" s="13">
        <v>1184000000</v>
      </c>
      <c r="D276" s="13">
        <v>0</v>
      </c>
      <c r="E276" s="13">
        <v>0</v>
      </c>
      <c r="F276" s="13">
        <v>15000000</v>
      </c>
      <c r="G276" s="13">
        <v>0</v>
      </c>
      <c r="H276" s="13">
        <v>1199000000</v>
      </c>
      <c r="I276" s="13">
        <v>716499199.59</v>
      </c>
      <c r="J276" s="13">
        <v>482500800.41</v>
      </c>
      <c r="K276" s="13">
        <v>716499199.59</v>
      </c>
      <c r="L276" s="13">
        <v>0</v>
      </c>
      <c r="M276" s="13">
        <v>573763832</v>
      </c>
      <c r="N276" s="13">
        <v>390970514</v>
      </c>
      <c r="O276" s="40">
        <v>182793318</v>
      </c>
      <c r="P276" s="14">
        <f t="shared" si="4"/>
        <v>0.5975806502001668</v>
      </c>
    </row>
    <row r="277" spans="1:16" ht="11.25" outlineLevel="1">
      <c r="A277" s="32" t="s">
        <v>421</v>
      </c>
      <c r="B277" s="2" t="s">
        <v>422</v>
      </c>
      <c r="C277" s="13">
        <v>950000000</v>
      </c>
      <c r="D277" s="13">
        <v>0</v>
      </c>
      <c r="E277" s="13">
        <v>0</v>
      </c>
      <c r="F277" s="13">
        <v>0</v>
      </c>
      <c r="G277" s="13">
        <v>0</v>
      </c>
      <c r="H277" s="13">
        <v>950000000</v>
      </c>
      <c r="I277" s="13">
        <v>895316240</v>
      </c>
      <c r="J277" s="13">
        <v>54683760</v>
      </c>
      <c r="K277" s="13">
        <v>895316240</v>
      </c>
      <c r="L277" s="13">
        <v>0</v>
      </c>
      <c r="M277" s="13">
        <v>156507460</v>
      </c>
      <c r="N277" s="13">
        <v>155452900</v>
      </c>
      <c r="O277" s="40">
        <v>1054560</v>
      </c>
      <c r="P277" s="14">
        <f t="shared" si="4"/>
        <v>0.942438147368421</v>
      </c>
    </row>
    <row r="278" spans="1:16" ht="22.5" outlineLevel="1">
      <c r="A278" s="32" t="s">
        <v>423</v>
      </c>
      <c r="B278" s="2" t="s">
        <v>424</v>
      </c>
      <c r="C278" s="13">
        <v>950000000</v>
      </c>
      <c r="D278" s="13">
        <v>0</v>
      </c>
      <c r="E278" s="13">
        <v>0</v>
      </c>
      <c r="F278" s="13">
        <v>0</v>
      </c>
      <c r="G278" s="13">
        <v>0</v>
      </c>
      <c r="H278" s="13">
        <v>950000000</v>
      </c>
      <c r="I278" s="13">
        <v>895316240</v>
      </c>
      <c r="J278" s="13">
        <v>54683760</v>
      </c>
      <c r="K278" s="13">
        <v>895316240</v>
      </c>
      <c r="L278" s="13">
        <v>0</v>
      </c>
      <c r="M278" s="13">
        <v>156507460</v>
      </c>
      <c r="N278" s="13">
        <v>155452900</v>
      </c>
      <c r="O278" s="40">
        <v>1054560</v>
      </c>
      <c r="P278" s="14">
        <f t="shared" si="4"/>
        <v>0.942438147368421</v>
      </c>
    </row>
    <row r="279" spans="1:16" ht="11.25" outlineLevel="1">
      <c r="A279" s="32" t="s">
        <v>425</v>
      </c>
      <c r="B279" s="2" t="s">
        <v>426</v>
      </c>
      <c r="C279" s="13">
        <v>1100000000</v>
      </c>
      <c r="D279" s="13">
        <v>0</v>
      </c>
      <c r="E279" s="13">
        <v>0</v>
      </c>
      <c r="F279" s="13">
        <v>0</v>
      </c>
      <c r="G279" s="13">
        <v>0</v>
      </c>
      <c r="H279" s="13">
        <v>1100000000</v>
      </c>
      <c r="I279" s="13">
        <v>904306872</v>
      </c>
      <c r="J279" s="13">
        <v>195693128</v>
      </c>
      <c r="K279" s="13">
        <v>904306872</v>
      </c>
      <c r="L279" s="13">
        <v>0</v>
      </c>
      <c r="M279" s="13">
        <v>723946860</v>
      </c>
      <c r="N279" s="13">
        <v>362892300</v>
      </c>
      <c r="O279" s="40">
        <v>361054560</v>
      </c>
      <c r="P279" s="14">
        <f t="shared" si="4"/>
        <v>0.8220971563636363</v>
      </c>
    </row>
    <row r="280" spans="1:16" ht="22.5" outlineLevel="1">
      <c r="A280" s="32" t="s">
        <v>427</v>
      </c>
      <c r="B280" s="2" t="s">
        <v>428</v>
      </c>
      <c r="C280" s="13">
        <v>1100000000</v>
      </c>
      <c r="D280" s="13">
        <v>0</v>
      </c>
      <c r="E280" s="13">
        <v>0</v>
      </c>
      <c r="F280" s="13">
        <v>0</v>
      </c>
      <c r="G280" s="13">
        <v>0</v>
      </c>
      <c r="H280" s="13">
        <v>1100000000</v>
      </c>
      <c r="I280" s="13">
        <v>904306872</v>
      </c>
      <c r="J280" s="13">
        <v>195693128</v>
      </c>
      <c r="K280" s="13">
        <v>904306872</v>
      </c>
      <c r="L280" s="13">
        <v>0</v>
      </c>
      <c r="M280" s="13">
        <v>723946860</v>
      </c>
      <c r="N280" s="13">
        <v>362892300</v>
      </c>
      <c r="O280" s="40">
        <v>361054560</v>
      </c>
      <c r="P280" s="14">
        <f t="shared" si="4"/>
        <v>0.8220971563636363</v>
      </c>
    </row>
    <row r="281" spans="1:16" ht="11.25" outlineLevel="1">
      <c r="A281" s="32" t="s">
        <v>429</v>
      </c>
      <c r="B281" s="2" t="s">
        <v>430</v>
      </c>
      <c r="C281" s="13">
        <v>950000000</v>
      </c>
      <c r="D281" s="13">
        <v>0</v>
      </c>
      <c r="E281" s="13">
        <v>0</v>
      </c>
      <c r="F281" s="13">
        <v>50000000</v>
      </c>
      <c r="G281" s="13">
        <v>65000000</v>
      </c>
      <c r="H281" s="13">
        <v>935000000</v>
      </c>
      <c r="I281" s="13">
        <v>461450840</v>
      </c>
      <c r="J281" s="13">
        <v>473549160</v>
      </c>
      <c r="K281" s="13">
        <v>461450840</v>
      </c>
      <c r="L281" s="13">
        <v>0</v>
      </c>
      <c r="M281" s="13">
        <v>278156800</v>
      </c>
      <c r="N281" s="13">
        <v>199175680</v>
      </c>
      <c r="O281" s="40">
        <v>78981120</v>
      </c>
      <c r="P281" s="14">
        <f t="shared" si="4"/>
        <v>0.4935303101604278</v>
      </c>
    </row>
    <row r="282" spans="1:16" ht="22.5" outlineLevel="1">
      <c r="A282" s="32" t="s">
        <v>431</v>
      </c>
      <c r="B282" s="2" t="s">
        <v>432</v>
      </c>
      <c r="C282" s="13">
        <v>950000000</v>
      </c>
      <c r="D282" s="13">
        <v>0</v>
      </c>
      <c r="E282" s="13">
        <v>0</v>
      </c>
      <c r="F282" s="13">
        <v>0</v>
      </c>
      <c r="G282" s="13">
        <v>65000000</v>
      </c>
      <c r="H282" s="13">
        <v>885000000</v>
      </c>
      <c r="I282" s="13">
        <v>454961240</v>
      </c>
      <c r="J282" s="13">
        <v>430038760</v>
      </c>
      <c r="K282" s="13">
        <v>454961240</v>
      </c>
      <c r="L282" s="13">
        <v>0</v>
      </c>
      <c r="M282" s="13">
        <v>271667200</v>
      </c>
      <c r="N282" s="13">
        <v>192686080</v>
      </c>
      <c r="O282" s="40">
        <v>78981120</v>
      </c>
      <c r="P282" s="14">
        <f t="shared" si="4"/>
        <v>0.5140804971751413</v>
      </c>
    </row>
    <row r="283" spans="1:15" s="3" customFormat="1" ht="11.25" outlineLevel="1">
      <c r="A283" s="2" t="s">
        <v>1480</v>
      </c>
      <c r="B283" s="2" t="s">
        <v>1481</v>
      </c>
      <c r="C283" s="13">
        <v>0</v>
      </c>
      <c r="D283" s="13">
        <v>0</v>
      </c>
      <c r="E283" s="13">
        <v>0</v>
      </c>
      <c r="F283" s="13">
        <v>50000000</v>
      </c>
      <c r="G283" s="13">
        <v>0</v>
      </c>
      <c r="H283" s="13">
        <v>50000000</v>
      </c>
      <c r="I283" s="13">
        <v>6489600</v>
      </c>
      <c r="J283" s="13">
        <v>43510400</v>
      </c>
      <c r="K283" s="13">
        <v>6489600</v>
      </c>
      <c r="L283" s="13">
        <v>0</v>
      </c>
      <c r="M283" s="13">
        <v>6489600</v>
      </c>
      <c r="N283" s="13">
        <v>6489600</v>
      </c>
      <c r="O283" s="13">
        <v>0</v>
      </c>
    </row>
    <row r="284" spans="1:16" ht="11.25" outlineLevel="1">
      <c r="A284" s="2" t="s">
        <v>433</v>
      </c>
      <c r="B284" s="2" t="s">
        <v>434</v>
      </c>
      <c r="C284" s="13">
        <v>350000000</v>
      </c>
      <c r="D284" s="13">
        <v>0</v>
      </c>
      <c r="E284" s="13">
        <v>0</v>
      </c>
      <c r="F284" s="13">
        <v>0</v>
      </c>
      <c r="G284" s="13">
        <v>0</v>
      </c>
      <c r="H284" s="13">
        <v>350000000</v>
      </c>
      <c r="I284" s="13">
        <v>238396977</v>
      </c>
      <c r="J284" s="13">
        <v>111603023</v>
      </c>
      <c r="K284" s="13">
        <v>238396977</v>
      </c>
      <c r="L284" s="13">
        <v>0</v>
      </c>
      <c r="M284" s="13">
        <v>228628372.58</v>
      </c>
      <c r="N284" s="13">
        <v>228628372.58</v>
      </c>
      <c r="O284" s="40">
        <v>0</v>
      </c>
      <c r="P284" s="14">
        <f t="shared" si="4"/>
        <v>0.68113422</v>
      </c>
    </row>
    <row r="285" spans="1:16" ht="22.5" outlineLevel="1">
      <c r="A285" s="32" t="s">
        <v>435</v>
      </c>
      <c r="B285" s="2" t="s">
        <v>436</v>
      </c>
      <c r="C285" s="13">
        <v>350000000</v>
      </c>
      <c r="D285" s="13">
        <v>0</v>
      </c>
      <c r="E285" s="13">
        <v>0</v>
      </c>
      <c r="F285" s="13">
        <v>0</v>
      </c>
      <c r="G285" s="13">
        <v>0</v>
      </c>
      <c r="H285" s="13">
        <v>350000000</v>
      </c>
      <c r="I285" s="13">
        <v>238396977</v>
      </c>
      <c r="J285" s="13">
        <v>111603023</v>
      </c>
      <c r="K285" s="13">
        <v>238396977</v>
      </c>
      <c r="L285" s="13">
        <v>0</v>
      </c>
      <c r="M285" s="13">
        <v>228628372.58</v>
      </c>
      <c r="N285" s="13">
        <v>228628372.58</v>
      </c>
      <c r="O285" s="40">
        <v>0</v>
      </c>
      <c r="P285" s="14">
        <f t="shared" si="4"/>
        <v>0.68113422</v>
      </c>
    </row>
    <row r="286" spans="1:16" ht="45" outlineLevel="1">
      <c r="A286" s="32" t="s">
        <v>437</v>
      </c>
      <c r="B286" s="2" t="s">
        <v>1213</v>
      </c>
      <c r="C286" s="13">
        <v>350000000</v>
      </c>
      <c r="D286" s="13">
        <v>0</v>
      </c>
      <c r="E286" s="13">
        <v>0</v>
      </c>
      <c r="F286" s="13">
        <v>0</v>
      </c>
      <c r="G286" s="13">
        <v>0</v>
      </c>
      <c r="H286" s="13">
        <v>350000000</v>
      </c>
      <c r="I286" s="13">
        <v>238396977</v>
      </c>
      <c r="J286" s="13">
        <v>111603023</v>
      </c>
      <c r="K286" s="13">
        <v>238396977</v>
      </c>
      <c r="L286" s="13">
        <v>0</v>
      </c>
      <c r="M286" s="13">
        <v>228628372.58</v>
      </c>
      <c r="N286" s="13">
        <v>228628372.58</v>
      </c>
      <c r="O286" s="40">
        <v>0</v>
      </c>
      <c r="P286" s="14">
        <f t="shared" si="4"/>
        <v>0.68113422</v>
      </c>
    </row>
    <row r="287" spans="1:16" ht="11.25" outlineLevel="1">
      <c r="A287" s="2" t="s">
        <v>438</v>
      </c>
      <c r="B287" s="2" t="s">
        <v>439</v>
      </c>
      <c r="C287" s="13">
        <v>2824659198</v>
      </c>
      <c r="D287" s="13">
        <v>0</v>
      </c>
      <c r="E287" s="13">
        <v>0</v>
      </c>
      <c r="F287" s="13">
        <v>820000000</v>
      </c>
      <c r="G287" s="13">
        <v>820000000</v>
      </c>
      <c r="H287" s="13">
        <v>2824659198</v>
      </c>
      <c r="I287" s="13">
        <v>1303555260</v>
      </c>
      <c r="J287" s="13">
        <v>1521103938</v>
      </c>
      <c r="K287" s="13">
        <v>1303555260</v>
      </c>
      <c r="L287" s="13">
        <v>0</v>
      </c>
      <c r="M287" s="13">
        <v>869859348</v>
      </c>
      <c r="N287" s="13">
        <v>856689348</v>
      </c>
      <c r="O287" s="40">
        <v>13170000</v>
      </c>
      <c r="P287" s="14">
        <f t="shared" si="4"/>
        <v>0.4614911635793027</v>
      </c>
    </row>
    <row r="288" spans="1:16" ht="11.25" outlineLevel="1">
      <c r="A288" s="2" t="s">
        <v>440</v>
      </c>
      <c r="B288" s="2" t="s">
        <v>441</v>
      </c>
      <c r="C288" s="13">
        <v>1688128894</v>
      </c>
      <c r="D288" s="13">
        <v>0</v>
      </c>
      <c r="E288" s="13">
        <v>0</v>
      </c>
      <c r="F288" s="13">
        <v>820000000</v>
      </c>
      <c r="G288" s="13">
        <v>820000000</v>
      </c>
      <c r="H288" s="13">
        <v>1688128894</v>
      </c>
      <c r="I288" s="13">
        <v>467182290</v>
      </c>
      <c r="J288" s="13">
        <v>1220946604</v>
      </c>
      <c r="K288" s="13">
        <v>467182290</v>
      </c>
      <c r="L288" s="13">
        <v>0</v>
      </c>
      <c r="M288" s="13">
        <v>261760800</v>
      </c>
      <c r="N288" s="13">
        <v>252760800</v>
      </c>
      <c r="O288" s="40">
        <v>9000000</v>
      </c>
      <c r="P288" s="14">
        <f t="shared" si="4"/>
        <v>0.2767456274579943</v>
      </c>
    </row>
    <row r="289" spans="1:16" ht="22.5" outlineLevel="1">
      <c r="A289" s="32" t="s">
        <v>442</v>
      </c>
      <c r="B289" s="2" t="s">
        <v>443</v>
      </c>
      <c r="C289" s="13">
        <v>1688128894</v>
      </c>
      <c r="D289" s="13">
        <v>0</v>
      </c>
      <c r="E289" s="13">
        <v>0</v>
      </c>
      <c r="F289" s="13">
        <v>820000000</v>
      </c>
      <c r="G289" s="13">
        <v>820000000</v>
      </c>
      <c r="H289" s="13">
        <v>1688128894</v>
      </c>
      <c r="I289" s="13">
        <v>467182290</v>
      </c>
      <c r="J289" s="13">
        <v>1220946604</v>
      </c>
      <c r="K289" s="13">
        <v>467182290</v>
      </c>
      <c r="L289" s="13">
        <v>0</v>
      </c>
      <c r="M289" s="13">
        <v>261760800</v>
      </c>
      <c r="N289" s="13">
        <v>252760800</v>
      </c>
      <c r="O289" s="40">
        <v>9000000</v>
      </c>
      <c r="P289" s="14">
        <f t="shared" si="4"/>
        <v>0.2767456274579943</v>
      </c>
    </row>
    <row r="290" spans="1:16" ht="22.5" outlineLevel="1">
      <c r="A290" s="32" t="s">
        <v>444</v>
      </c>
      <c r="B290" s="2" t="s">
        <v>445</v>
      </c>
      <c r="C290" s="13">
        <v>130000000</v>
      </c>
      <c r="D290" s="13">
        <v>0</v>
      </c>
      <c r="E290" s="13">
        <v>0</v>
      </c>
      <c r="F290" s="13">
        <v>95000000</v>
      </c>
      <c r="G290" s="13">
        <v>130000000</v>
      </c>
      <c r="H290" s="13">
        <v>95000000</v>
      </c>
      <c r="I290" s="13">
        <v>82979200</v>
      </c>
      <c r="J290" s="13">
        <v>12020800</v>
      </c>
      <c r="K290" s="13">
        <v>82979200</v>
      </c>
      <c r="L290" s="13">
        <v>0</v>
      </c>
      <c r="M290" s="13">
        <v>12979200</v>
      </c>
      <c r="N290" s="13">
        <v>12979200</v>
      </c>
      <c r="O290" s="40">
        <v>0</v>
      </c>
      <c r="P290" s="14">
        <f t="shared" si="4"/>
        <v>0.8734652631578947</v>
      </c>
    </row>
    <row r="291" spans="1:16" ht="33.75" outlineLevel="1">
      <c r="A291" s="32" t="s">
        <v>446</v>
      </c>
      <c r="B291" s="2" t="s">
        <v>447</v>
      </c>
      <c r="C291" s="13">
        <v>928128894</v>
      </c>
      <c r="D291" s="13">
        <v>0</v>
      </c>
      <c r="E291" s="13">
        <v>0</v>
      </c>
      <c r="F291" s="13">
        <v>430000000</v>
      </c>
      <c r="G291" s="13">
        <v>130000000</v>
      </c>
      <c r="H291" s="13">
        <v>1228128894</v>
      </c>
      <c r="I291" s="13">
        <v>318659250</v>
      </c>
      <c r="J291" s="13">
        <v>909469644</v>
      </c>
      <c r="K291" s="13">
        <v>318659250</v>
      </c>
      <c r="L291" s="13">
        <v>0</v>
      </c>
      <c r="M291" s="13">
        <v>190578400</v>
      </c>
      <c r="N291" s="13">
        <v>190578400</v>
      </c>
      <c r="O291" s="40">
        <v>0</v>
      </c>
      <c r="P291" s="14">
        <f t="shared" si="4"/>
        <v>0.25946726891355104</v>
      </c>
    </row>
    <row r="292" spans="1:16" ht="22.5" outlineLevel="1">
      <c r="A292" s="32" t="s">
        <v>448</v>
      </c>
      <c r="B292" s="2" t="s">
        <v>449</v>
      </c>
      <c r="C292" s="13">
        <v>200000000</v>
      </c>
      <c r="D292" s="13">
        <v>0</v>
      </c>
      <c r="E292" s="13">
        <v>0</v>
      </c>
      <c r="F292" s="13">
        <v>130000000</v>
      </c>
      <c r="G292" s="13">
        <v>130000000</v>
      </c>
      <c r="H292" s="13">
        <v>200000000</v>
      </c>
      <c r="I292" s="13">
        <v>0</v>
      </c>
      <c r="J292" s="13">
        <v>200000000</v>
      </c>
      <c r="K292" s="13">
        <v>0</v>
      </c>
      <c r="L292" s="13">
        <v>0</v>
      </c>
      <c r="M292" s="13">
        <v>0</v>
      </c>
      <c r="N292" s="13">
        <v>0</v>
      </c>
      <c r="O292" s="40">
        <v>0</v>
      </c>
      <c r="P292" s="14">
        <f t="shared" si="4"/>
        <v>0</v>
      </c>
    </row>
    <row r="293" spans="1:16" ht="22.5" outlineLevel="1">
      <c r="A293" s="32" t="s">
        <v>450</v>
      </c>
      <c r="B293" s="2" t="s">
        <v>451</v>
      </c>
      <c r="C293" s="13">
        <v>300000000</v>
      </c>
      <c r="D293" s="13">
        <v>0</v>
      </c>
      <c r="E293" s="13">
        <v>0</v>
      </c>
      <c r="F293" s="13">
        <v>0</v>
      </c>
      <c r="G293" s="13">
        <v>300000000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40">
        <v>0</v>
      </c>
      <c r="P293" s="14" t="e">
        <f t="shared" si="4"/>
        <v>#DIV/0!</v>
      </c>
    </row>
    <row r="294" spans="1:16" ht="33.75" outlineLevel="1">
      <c r="A294" s="32" t="s">
        <v>452</v>
      </c>
      <c r="B294" s="2" t="s">
        <v>453</v>
      </c>
      <c r="C294" s="13">
        <v>130000000</v>
      </c>
      <c r="D294" s="13">
        <v>0</v>
      </c>
      <c r="E294" s="13">
        <v>0</v>
      </c>
      <c r="F294" s="13">
        <v>165000000</v>
      </c>
      <c r="G294" s="13">
        <v>130000000</v>
      </c>
      <c r="H294" s="13">
        <v>165000000</v>
      </c>
      <c r="I294" s="13">
        <v>65543840</v>
      </c>
      <c r="J294" s="13">
        <v>99456160</v>
      </c>
      <c r="K294" s="13">
        <v>65543840</v>
      </c>
      <c r="L294" s="13">
        <v>0</v>
      </c>
      <c r="M294" s="13">
        <v>58203200</v>
      </c>
      <c r="N294" s="13">
        <v>49203200</v>
      </c>
      <c r="O294" s="40">
        <v>9000000</v>
      </c>
      <c r="P294" s="14">
        <f t="shared" si="4"/>
        <v>0.39723539393939394</v>
      </c>
    </row>
    <row r="295" spans="1:16" ht="11.25" outlineLevel="1">
      <c r="A295" s="2" t="s">
        <v>454</v>
      </c>
      <c r="B295" s="2" t="s">
        <v>455</v>
      </c>
      <c r="C295" s="13">
        <v>1136530304</v>
      </c>
      <c r="D295" s="13">
        <v>0</v>
      </c>
      <c r="E295" s="13">
        <v>0</v>
      </c>
      <c r="F295" s="13">
        <v>0</v>
      </c>
      <c r="G295" s="13">
        <v>0</v>
      </c>
      <c r="H295" s="13">
        <v>1136530304</v>
      </c>
      <c r="I295" s="13">
        <v>836372970</v>
      </c>
      <c r="J295" s="13">
        <v>300157334</v>
      </c>
      <c r="K295" s="13">
        <v>836372970</v>
      </c>
      <c r="L295" s="13">
        <v>0</v>
      </c>
      <c r="M295" s="13">
        <v>608098548</v>
      </c>
      <c r="N295" s="13">
        <v>603928548</v>
      </c>
      <c r="O295" s="40">
        <v>4170000</v>
      </c>
      <c r="P295" s="14">
        <f t="shared" si="4"/>
        <v>0.7359002809308286</v>
      </c>
    </row>
    <row r="296" spans="1:16" ht="11.25" outlineLevel="1">
      <c r="A296" s="32" t="s">
        <v>456</v>
      </c>
      <c r="B296" s="2" t="s">
        <v>457</v>
      </c>
      <c r="C296" s="13">
        <v>1136530304</v>
      </c>
      <c r="D296" s="13">
        <v>0</v>
      </c>
      <c r="E296" s="13">
        <v>0</v>
      </c>
      <c r="F296" s="13">
        <v>0</v>
      </c>
      <c r="G296" s="13">
        <v>0</v>
      </c>
      <c r="H296" s="13">
        <v>1136530304</v>
      </c>
      <c r="I296" s="13">
        <v>836372970</v>
      </c>
      <c r="J296" s="13">
        <v>300157334</v>
      </c>
      <c r="K296" s="13">
        <v>836372970</v>
      </c>
      <c r="L296" s="13">
        <v>0</v>
      </c>
      <c r="M296" s="13">
        <v>608098548</v>
      </c>
      <c r="N296" s="13">
        <v>603928548</v>
      </c>
      <c r="O296" s="40">
        <v>4170000</v>
      </c>
      <c r="P296" s="14">
        <f t="shared" si="4"/>
        <v>0.7359002809308286</v>
      </c>
    </row>
    <row r="297" spans="1:16" ht="22.5" outlineLevel="1">
      <c r="A297" s="32" t="s">
        <v>458</v>
      </c>
      <c r="B297" s="2" t="s">
        <v>459</v>
      </c>
      <c r="C297" s="13">
        <v>358000000</v>
      </c>
      <c r="D297" s="13">
        <v>0</v>
      </c>
      <c r="E297" s="13">
        <v>0</v>
      </c>
      <c r="F297" s="13">
        <v>0</v>
      </c>
      <c r="G297" s="13">
        <v>0</v>
      </c>
      <c r="H297" s="13">
        <v>358000000</v>
      </c>
      <c r="I297" s="13">
        <v>113929000</v>
      </c>
      <c r="J297" s="13">
        <v>244071000</v>
      </c>
      <c r="K297" s="13">
        <v>113929000</v>
      </c>
      <c r="L297" s="13">
        <v>0</v>
      </c>
      <c r="M297" s="13">
        <v>44000000</v>
      </c>
      <c r="N297" s="13">
        <v>44000000</v>
      </c>
      <c r="O297" s="40">
        <v>0</v>
      </c>
      <c r="P297" s="14">
        <f t="shared" si="4"/>
        <v>0.31823743016759776</v>
      </c>
    </row>
    <row r="298" spans="1:16" ht="22.5" outlineLevel="1">
      <c r="A298" s="32" t="s">
        <v>460</v>
      </c>
      <c r="B298" s="2" t="s">
        <v>461</v>
      </c>
      <c r="C298" s="13">
        <v>372730304</v>
      </c>
      <c r="D298" s="13">
        <v>0</v>
      </c>
      <c r="E298" s="13">
        <v>0</v>
      </c>
      <c r="F298" s="13">
        <v>0</v>
      </c>
      <c r="G298" s="13">
        <v>0</v>
      </c>
      <c r="H298" s="13">
        <v>372730304</v>
      </c>
      <c r="I298" s="13">
        <v>372729984</v>
      </c>
      <c r="J298" s="13">
        <v>320</v>
      </c>
      <c r="K298" s="13">
        <v>372729984</v>
      </c>
      <c r="L298" s="13">
        <v>0</v>
      </c>
      <c r="M298" s="13">
        <v>372722348</v>
      </c>
      <c r="N298" s="13">
        <v>372722348</v>
      </c>
      <c r="O298" s="40">
        <v>0</v>
      </c>
      <c r="P298" s="14">
        <f t="shared" si="4"/>
        <v>0.9999991414703968</v>
      </c>
    </row>
    <row r="299" spans="1:16" ht="22.5" outlineLevel="1">
      <c r="A299" s="32" t="s">
        <v>462</v>
      </c>
      <c r="B299" s="2" t="s">
        <v>463</v>
      </c>
      <c r="C299" s="13">
        <v>405800000</v>
      </c>
      <c r="D299" s="13">
        <v>0</v>
      </c>
      <c r="E299" s="13">
        <v>0</v>
      </c>
      <c r="F299" s="13">
        <v>0</v>
      </c>
      <c r="G299" s="13">
        <v>0</v>
      </c>
      <c r="H299" s="13">
        <v>405800000</v>
      </c>
      <c r="I299" s="13">
        <v>349713986</v>
      </c>
      <c r="J299" s="13">
        <v>56086014</v>
      </c>
      <c r="K299" s="13">
        <v>349713986</v>
      </c>
      <c r="L299" s="13">
        <v>0</v>
      </c>
      <c r="M299" s="13">
        <v>191376200</v>
      </c>
      <c r="N299" s="13">
        <v>187206200</v>
      </c>
      <c r="O299" s="40">
        <v>4170000</v>
      </c>
      <c r="P299" s="14">
        <f t="shared" si="4"/>
        <v>0.8617890241498275</v>
      </c>
    </row>
    <row r="300" spans="1:16" ht="11.25" outlineLevel="1">
      <c r="A300" s="2" t="s">
        <v>464</v>
      </c>
      <c r="B300" s="2" t="s">
        <v>465</v>
      </c>
      <c r="C300" s="13">
        <v>5119588103</v>
      </c>
      <c r="D300" s="13">
        <v>0</v>
      </c>
      <c r="E300" s="13">
        <v>0</v>
      </c>
      <c r="F300" s="13">
        <v>0</v>
      </c>
      <c r="G300" s="13">
        <v>0</v>
      </c>
      <c r="H300" s="13">
        <v>5119588103</v>
      </c>
      <c r="I300" s="13">
        <v>3497153505.92</v>
      </c>
      <c r="J300" s="13">
        <v>1622434597.08</v>
      </c>
      <c r="K300" s="13">
        <v>3497153505.92</v>
      </c>
      <c r="L300" s="13">
        <v>0</v>
      </c>
      <c r="M300" s="13">
        <v>2644415115</v>
      </c>
      <c r="N300" s="13">
        <v>2378639423</v>
      </c>
      <c r="O300" s="40">
        <v>265775692</v>
      </c>
      <c r="P300" s="14">
        <f t="shared" si="4"/>
        <v>0.683092748002661</v>
      </c>
    </row>
    <row r="301" spans="1:16" ht="11.25" outlineLevel="1">
      <c r="A301" s="2" t="s">
        <v>466</v>
      </c>
      <c r="B301" s="2" t="s">
        <v>467</v>
      </c>
      <c r="C301" s="13">
        <v>1120000000</v>
      </c>
      <c r="D301" s="13">
        <v>0</v>
      </c>
      <c r="E301" s="13">
        <v>0</v>
      </c>
      <c r="F301" s="13">
        <v>0</v>
      </c>
      <c r="G301" s="13">
        <v>0</v>
      </c>
      <c r="H301" s="13">
        <v>1120000000</v>
      </c>
      <c r="I301" s="13">
        <v>929172720</v>
      </c>
      <c r="J301" s="13">
        <v>190827280</v>
      </c>
      <c r="K301" s="13">
        <v>929172720</v>
      </c>
      <c r="L301" s="13">
        <v>0</v>
      </c>
      <c r="M301" s="13">
        <v>737101720</v>
      </c>
      <c r="N301" s="13">
        <v>727101720</v>
      </c>
      <c r="O301" s="40">
        <v>10000000</v>
      </c>
      <c r="P301" s="14">
        <f t="shared" si="4"/>
        <v>0.8296185</v>
      </c>
    </row>
    <row r="302" spans="1:16" ht="22.5" outlineLevel="1">
      <c r="A302" s="32" t="s">
        <v>468</v>
      </c>
      <c r="B302" s="2" t="s">
        <v>469</v>
      </c>
      <c r="C302" s="13">
        <v>1120000000</v>
      </c>
      <c r="D302" s="13">
        <v>0</v>
      </c>
      <c r="E302" s="13">
        <v>0</v>
      </c>
      <c r="F302" s="13">
        <v>0</v>
      </c>
      <c r="G302" s="13">
        <v>0</v>
      </c>
      <c r="H302" s="13">
        <v>1120000000</v>
      </c>
      <c r="I302" s="13">
        <v>929172720</v>
      </c>
      <c r="J302" s="13">
        <v>190827280</v>
      </c>
      <c r="K302" s="13">
        <v>929172720</v>
      </c>
      <c r="L302" s="13">
        <v>0</v>
      </c>
      <c r="M302" s="13">
        <v>737101720</v>
      </c>
      <c r="N302" s="13">
        <v>727101720</v>
      </c>
      <c r="O302" s="40">
        <v>10000000</v>
      </c>
      <c r="P302" s="14">
        <f t="shared" si="4"/>
        <v>0.8296185</v>
      </c>
    </row>
    <row r="303" spans="1:16" ht="33.75" outlineLevel="1">
      <c r="A303" s="32" t="s">
        <v>470</v>
      </c>
      <c r="B303" s="2" t="s">
        <v>1214</v>
      </c>
      <c r="C303" s="13">
        <v>190000000</v>
      </c>
      <c r="D303" s="13">
        <v>0</v>
      </c>
      <c r="E303" s="13">
        <v>0</v>
      </c>
      <c r="F303" s="13">
        <v>0</v>
      </c>
      <c r="G303" s="13">
        <v>0</v>
      </c>
      <c r="H303" s="13">
        <v>190000000</v>
      </c>
      <c r="I303" s="13">
        <v>121657600</v>
      </c>
      <c r="J303" s="13">
        <v>68342400</v>
      </c>
      <c r="K303" s="13">
        <v>121657600</v>
      </c>
      <c r="L303" s="13">
        <v>0</v>
      </c>
      <c r="M303" s="13">
        <v>70000000</v>
      </c>
      <c r="N303" s="13">
        <v>60000000</v>
      </c>
      <c r="O303" s="40">
        <v>10000000</v>
      </c>
      <c r="P303" s="14">
        <f t="shared" si="4"/>
        <v>0.6403031578947368</v>
      </c>
    </row>
    <row r="304" spans="1:16" ht="33.75" outlineLevel="1">
      <c r="A304" s="32" t="s">
        <v>471</v>
      </c>
      <c r="B304" s="2" t="s">
        <v>472</v>
      </c>
      <c r="C304" s="13">
        <v>530000000</v>
      </c>
      <c r="D304" s="13">
        <v>0</v>
      </c>
      <c r="E304" s="13">
        <v>0</v>
      </c>
      <c r="F304" s="13">
        <v>0</v>
      </c>
      <c r="G304" s="13">
        <v>0</v>
      </c>
      <c r="H304" s="13">
        <v>530000000</v>
      </c>
      <c r="I304" s="13">
        <v>518574720</v>
      </c>
      <c r="J304" s="13">
        <v>11425280</v>
      </c>
      <c r="K304" s="13">
        <v>518574720</v>
      </c>
      <c r="L304" s="13">
        <v>0</v>
      </c>
      <c r="M304" s="13">
        <v>517650920</v>
      </c>
      <c r="N304" s="13">
        <v>517650920</v>
      </c>
      <c r="O304" s="40">
        <v>0</v>
      </c>
      <c r="P304" s="14">
        <f t="shared" si="4"/>
        <v>0.9784428679245283</v>
      </c>
    </row>
    <row r="305" spans="1:16" ht="22.5" outlineLevel="1">
      <c r="A305" s="32" t="s">
        <v>473</v>
      </c>
      <c r="B305" s="2" t="s">
        <v>474</v>
      </c>
      <c r="C305" s="13">
        <v>150000000</v>
      </c>
      <c r="D305" s="13">
        <v>0</v>
      </c>
      <c r="E305" s="13">
        <v>0</v>
      </c>
      <c r="F305" s="13">
        <v>0</v>
      </c>
      <c r="G305" s="13">
        <v>0</v>
      </c>
      <c r="H305" s="13">
        <v>150000000</v>
      </c>
      <c r="I305" s="13">
        <v>84489600</v>
      </c>
      <c r="J305" s="13">
        <v>65510400</v>
      </c>
      <c r="K305" s="13">
        <v>84489600</v>
      </c>
      <c r="L305" s="13">
        <v>0</v>
      </c>
      <c r="M305" s="13">
        <v>6489600</v>
      </c>
      <c r="N305" s="13">
        <v>6489600</v>
      </c>
      <c r="O305" s="40">
        <v>0</v>
      </c>
      <c r="P305" s="14">
        <f t="shared" si="4"/>
        <v>0.563264</v>
      </c>
    </row>
    <row r="306" spans="1:16" ht="33.75" outlineLevel="1">
      <c r="A306" s="32" t="s">
        <v>475</v>
      </c>
      <c r="B306" s="2" t="s">
        <v>476</v>
      </c>
      <c r="C306" s="13">
        <v>250000000</v>
      </c>
      <c r="D306" s="13">
        <v>0</v>
      </c>
      <c r="E306" s="13">
        <v>0</v>
      </c>
      <c r="F306" s="13">
        <v>0</v>
      </c>
      <c r="G306" s="13">
        <v>0</v>
      </c>
      <c r="H306" s="13">
        <v>250000000</v>
      </c>
      <c r="I306" s="13">
        <v>204450800</v>
      </c>
      <c r="J306" s="13">
        <v>45549200</v>
      </c>
      <c r="K306" s="13">
        <v>204450800</v>
      </c>
      <c r="L306" s="13">
        <v>0</v>
      </c>
      <c r="M306" s="13">
        <v>142961200</v>
      </c>
      <c r="N306" s="13">
        <v>142961200</v>
      </c>
      <c r="O306" s="40">
        <v>0</v>
      </c>
      <c r="P306" s="14">
        <f t="shared" si="4"/>
        <v>0.8178032</v>
      </c>
    </row>
    <row r="307" spans="1:16" ht="11.25" outlineLevel="1">
      <c r="A307" s="2" t="s">
        <v>477</v>
      </c>
      <c r="B307" s="2" t="s">
        <v>478</v>
      </c>
      <c r="C307" s="13">
        <v>3339588103</v>
      </c>
      <c r="D307" s="13">
        <v>0</v>
      </c>
      <c r="E307" s="13">
        <v>0</v>
      </c>
      <c r="F307" s="13">
        <v>0</v>
      </c>
      <c r="G307" s="13">
        <v>0</v>
      </c>
      <c r="H307" s="13">
        <v>3339588103</v>
      </c>
      <c r="I307" s="13">
        <v>2014965185.92</v>
      </c>
      <c r="J307" s="13">
        <v>1324622917.08</v>
      </c>
      <c r="K307" s="13">
        <v>2014965185.92</v>
      </c>
      <c r="L307" s="13">
        <v>0</v>
      </c>
      <c r="M307" s="13">
        <v>1617295007</v>
      </c>
      <c r="N307" s="13">
        <v>1369808915</v>
      </c>
      <c r="O307" s="40">
        <v>247486092</v>
      </c>
      <c r="P307" s="14">
        <f t="shared" si="4"/>
        <v>0.6033573973119403</v>
      </c>
    </row>
    <row r="308" spans="1:16" ht="11.25" outlineLevel="1">
      <c r="A308" s="32" t="s">
        <v>479</v>
      </c>
      <c r="B308" s="2" t="s">
        <v>480</v>
      </c>
      <c r="C308" s="13">
        <v>3339588103</v>
      </c>
      <c r="D308" s="13">
        <v>0</v>
      </c>
      <c r="E308" s="13">
        <v>0</v>
      </c>
      <c r="F308" s="13">
        <v>0</v>
      </c>
      <c r="G308" s="13">
        <v>0</v>
      </c>
      <c r="H308" s="13">
        <v>3339588103</v>
      </c>
      <c r="I308" s="13">
        <v>2014965185.92</v>
      </c>
      <c r="J308" s="13">
        <v>1324622917.08</v>
      </c>
      <c r="K308" s="13">
        <v>2014965185.92</v>
      </c>
      <c r="L308" s="13">
        <v>0</v>
      </c>
      <c r="M308" s="13">
        <v>1617295007</v>
      </c>
      <c r="N308" s="13">
        <v>1369808915</v>
      </c>
      <c r="O308" s="40">
        <v>247486092</v>
      </c>
      <c r="P308" s="14">
        <f t="shared" si="4"/>
        <v>0.6033573973119403</v>
      </c>
    </row>
    <row r="309" spans="1:16" ht="11.25" outlineLevel="1">
      <c r="A309" s="32" t="s">
        <v>481</v>
      </c>
      <c r="B309" s="2" t="s">
        <v>482</v>
      </c>
      <c r="C309" s="13">
        <v>3001707243</v>
      </c>
      <c r="D309" s="13">
        <v>0</v>
      </c>
      <c r="E309" s="13">
        <v>0</v>
      </c>
      <c r="F309" s="13">
        <v>0</v>
      </c>
      <c r="G309" s="13">
        <v>0</v>
      </c>
      <c r="H309" s="13">
        <v>3001707243</v>
      </c>
      <c r="I309" s="13">
        <v>1679256685.92</v>
      </c>
      <c r="J309" s="13">
        <v>1322450557.08</v>
      </c>
      <c r="K309" s="13">
        <v>1679256685.92</v>
      </c>
      <c r="L309" s="13">
        <v>0</v>
      </c>
      <c r="M309" s="13">
        <v>1281586507</v>
      </c>
      <c r="N309" s="13">
        <v>1034100415</v>
      </c>
      <c r="O309" s="40">
        <v>247486092</v>
      </c>
      <c r="P309" s="14">
        <f t="shared" si="4"/>
        <v>0.5594338654564123</v>
      </c>
    </row>
    <row r="310" spans="1:16" ht="11.25" outlineLevel="1">
      <c r="A310" s="32" t="s">
        <v>483</v>
      </c>
      <c r="B310" s="2" t="s">
        <v>484</v>
      </c>
      <c r="C310" s="13">
        <v>337880860</v>
      </c>
      <c r="D310" s="13">
        <v>0</v>
      </c>
      <c r="E310" s="13">
        <v>0</v>
      </c>
      <c r="F310" s="13">
        <v>0</v>
      </c>
      <c r="G310" s="13">
        <v>0</v>
      </c>
      <c r="H310" s="13">
        <v>337880860</v>
      </c>
      <c r="I310" s="13">
        <v>335708500</v>
      </c>
      <c r="J310" s="13">
        <v>2172360</v>
      </c>
      <c r="K310" s="13">
        <v>335708500</v>
      </c>
      <c r="L310" s="13">
        <v>0</v>
      </c>
      <c r="M310" s="13">
        <v>335708500</v>
      </c>
      <c r="N310" s="13">
        <v>335708500</v>
      </c>
      <c r="O310" s="40">
        <v>0</v>
      </c>
      <c r="P310" s="14">
        <f t="shared" si="4"/>
        <v>0.9935706331515789</v>
      </c>
    </row>
    <row r="311" spans="1:16" ht="11.25" outlineLevel="1">
      <c r="A311" s="2" t="s">
        <v>485</v>
      </c>
      <c r="B311" s="2" t="s">
        <v>486</v>
      </c>
      <c r="C311" s="13">
        <v>660000000</v>
      </c>
      <c r="D311" s="13">
        <v>0</v>
      </c>
      <c r="E311" s="13">
        <v>0</v>
      </c>
      <c r="F311" s="13">
        <v>0</v>
      </c>
      <c r="G311" s="13">
        <v>0</v>
      </c>
      <c r="H311" s="13">
        <v>660000000</v>
      </c>
      <c r="I311" s="13">
        <v>553015600</v>
      </c>
      <c r="J311" s="13">
        <v>106984400</v>
      </c>
      <c r="K311" s="13">
        <v>553015600</v>
      </c>
      <c r="L311" s="13">
        <v>0</v>
      </c>
      <c r="M311" s="13">
        <v>290018388</v>
      </c>
      <c r="N311" s="13">
        <v>281728788</v>
      </c>
      <c r="O311" s="40">
        <v>8289600</v>
      </c>
      <c r="P311" s="14">
        <f t="shared" si="4"/>
        <v>0.8379024242424242</v>
      </c>
    </row>
    <row r="312" spans="1:16" ht="11.25" outlineLevel="1">
      <c r="A312" s="32" t="s">
        <v>487</v>
      </c>
      <c r="B312" s="2" t="s">
        <v>488</v>
      </c>
      <c r="C312" s="13">
        <v>150000000</v>
      </c>
      <c r="D312" s="13">
        <v>0</v>
      </c>
      <c r="E312" s="13">
        <v>0</v>
      </c>
      <c r="F312" s="13">
        <v>0</v>
      </c>
      <c r="G312" s="13">
        <v>0</v>
      </c>
      <c r="H312" s="13">
        <v>150000000</v>
      </c>
      <c r="I312" s="13">
        <v>100000000</v>
      </c>
      <c r="J312" s="13">
        <v>50000000</v>
      </c>
      <c r="K312" s="13">
        <v>100000000</v>
      </c>
      <c r="L312" s="13">
        <v>0</v>
      </c>
      <c r="M312" s="13">
        <v>16000000</v>
      </c>
      <c r="N312" s="13">
        <v>16000000</v>
      </c>
      <c r="O312" s="40">
        <v>0</v>
      </c>
      <c r="P312" s="14">
        <f t="shared" si="4"/>
        <v>0.6666666666666666</v>
      </c>
    </row>
    <row r="313" spans="1:16" ht="22.5" outlineLevel="1">
      <c r="A313" s="32" t="s">
        <v>489</v>
      </c>
      <c r="B313" s="2" t="s">
        <v>490</v>
      </c>
      <c r="C313" s="13">
        <v>100000000</v>
      </c>
      <c r="D313" s="13">
        <v>0</v>
      </c>
      <c r="E313" s="13">
        <v>0</v>
      </c>
      <c r="F313" s="13">
        <v>0</v>
      </c>
      <c r="G313" s="13">
        <v>0</v>
      </c>
      <c r="H313" s="13">
        <v>100000000</v>
      </c>
      <c r="I313" s="13">
        <v>100000000</v>
      </c>
      <c r="J313" s="13">
        <v>0</v>
      </c>
      <c r="K313" s="13">
        <v>100000000</v>
      </c>
      <c r="L313" s="13">
        <v>0</v>
      </c>
      <c r="M313" s="13">
        <v>16000000</v>
      </c>
      <c r="N313" s="13">
        <v>16000000</v>
      </c>
      <c r="O313" s="40">
        <v>0</v>
      </c>
      <c r="P313" s="14">
        <f t="shared" si="4"/>
        <v>1</v>
      </c>
    </row>
    <row r="314" spans="1:16" ht="11.25" outlineLevel="1">
      <c r="A314" s="32" t="s">
        <v>491</v>
      </c>
      <c r="B314" s="2" t="s">
        <v>492</v>
      </c>
      <c r="C314" s="13">
        <v>50000000</v>
      </c>
      <c r="D314" s="13">
        <v>0</v>
      </c>
      <c r="E314" s="13">
        <v>0</v>
      </c>
      <c r="F314" s="13">
        <v>0</v>
      </c>
      <c r="G314" s="13">
        <v>0</v>
      </c>
      <c r="H314" s="13">
        <v>50000000</v>
      </c>
      <c r="I314" s="13">
        <v>0</v>
      </c>
      <c r="J314" s="13">
        <v>50000000</v>
      </c>
      <c r="K314" s="13">
        <v>0</v>
      </c>
      <c r="L314" s="13">
        <v>0</v>
      </c>
      <c r="M314" s="13">
        <v>0</v>
      </c>
      <c r="N314" s="13">
        <v>0</v>
      </c>
      <c r="O314" s="40">
        <v>0</v>
      </c>
      <c r="P314" s="14">
        <f t="shared" si="4"/>
        <v>0</v>
      </c>
    </row>
    <row r="315" spans="1:16" ht="11.25" outlineLevel="1">
      <c r="A315" s="32" t="s">
        <v>493</v>
      </c>
      <c r="B315" s="2" t="s">
        <v>494</v>
      </c>
      <c r="C315" s="13">
        <v>130000000</v>
      </c>
      <c r="D315" s="13">
        <v>0</v>
      </c>
      <c r="E315" s="13">
        <v>0</v>
      </c>
      <c r="F315" s="13">
        <v>0</v>
      </c>
      <c r="G315" s="13">
        <v>0</v>
      </c>
      <c r="H315" s="13">
        <v>130000000</v>
      </c>
      <c r="I315" s="13">
        <v>130000000</v>
      </c>
      <c r="J315" s="13">
        <v>0</v>
      </c>
      <c r="K315" s="13">
        <v>130000000</v>
      </c>
      <c r="L315" s="13">
        <v>0</v>
      </c>
      <c r="M315" s="13">
        <v>0</v>
      </c>
      <c r="N315" s="13">
        <v>0</v>
      </c>
      <c r="O315" s="40">
        <v>0</v>
      </c>
      <c r="P315" s="14">
        <f t="shared" si="4"/>
        <v>1</v>
      </c>
    </row>
    <row r="316" spans="1:16" ht="11.25" outlineLevel="1">
      <c r="A316" s="32" t="s">
        <v>495</v>
      </c>
      <c r="B316" s="2" t="s">
        <v>496</v>
      </c>
      <c r="C316" s="13">
        <v>130000000</v>
      </c>
      <c r="D316" s="13">
        <v>0</v>
      </c>
      <c r="E316" s="13">
        <v>0</v>
      </c>
      <c r="F316" s="13">
        <v>0</v>
      </c>
      <c r="G316" s="13">
        <v>0</v>
      </c>
      <c r="H316" s="13">
        <v>130000000</v>
      </c>
      <c r="I316" s="13">
        <v>130000000</v>
      </c>
      <c r="J316" s="13">
        <v>0</v>
      </c>
      <c r="K316" s="13">
        <v>130000000</v>
      </c>
      <c r="L316" s="13">
        <v>0</v>
      </c>
      <c r="M316" s="13">
        <v>0</v>
      </c>
      <c r="N316" s="13">
        <v>0</v>
      </c>
      <c r="O316" s="40">
        <v>0</v>
      </c>
      <c r="P316" s="14">
        <f t="shared" si="4"/>
        <v>1</v>
      </c>
    </row>
    <row r="317" spans="1:16" ht="11.25" outlineLevel="1">
      <c r="A317" s="32" t="s">
        <v>497</v>
      </c>
      <c r="B317" s="2" t="s">
        <v>498</v>
      </c>
      <c r="C317" s="13">
        <v>130000000</v>
      </c>
      <c r="D317" s="13">
        <v>0</v>
      </c>
      <c r="E317" s="13">
        <v>0</v>
      </c>
      <c r="F317" s="13">
        <v>0</v>
      </c>
      <c r="G317" s="13">
        <v>0</v>
      </c>
      <c r="H317" s="13">
        <v>130000000</v>
      </c>
      <c r="I317" s="13">
        <v>122000000</v>
      </c>
      <c r="J317" s="13">
        <v>8000000</v>
      </c>
      <c r="K317" s="13">
        <v>122000000</v>
      </c>
      <c r="L317" s="13">
        <v>0</v>
      </c>
      <c r="M317" s="13">
        <v>113268800</v>
      </c>
      <c r="N317" s="13">
        <v>113268800</v>
      </c>
      <c r="O317" s="40">
        <v>0</v>
      </c>
      <c r="P317" s="14">
        <f t="shared" si="4"/>
        <v>0.9384615384615385</v>
      </c>
    </row>
    <row r="318" spans="1:16" ht="22.5" outlineLevel="1">
      <c r="A318" s="32" t="s">
        <v>499</v>
      </c>
      <c r="B318" s="2" t="s">
        <v>500</v>
      </c>
      <c r="C318" s="13">
        <v>95000000</v>
      </c>
      <c r="D318" s="13">
        <v>0</v>
      </c>
      <c r="E318" s="13">
        <v>0</v>
      </c>
      <c r="F318" s="13">
        <v>0</v>
      </c>
      <c r="G318" s="13">
        <v>0</v>
      </c>
      <c r="H318" s="13">
        <v>95000000</v>
      </c>
      <c r="I318" s="13">
        <v>92000000</v>
      </c>
      <c r="J318" s="13">
        <v>3000000</v>
      </c>
      <c r="K318" s="13">
        <v>92000000</v>
      </c>
      <c r="L318" s="13">
        <v>0</v>
      </c>
      <c r="M318" s="13">
        <v>83268800</v>
      </c>
      <c r="N318" s="13">
        <v>83268800</v>
      </c>
      <c r="O318" s="40">
        <v>0</v>
      </c>
      <c r="P318" s="14">
        <f t="shared" si="4"/>
        <v>0.968421052631579</v>
      </c>
    </row>
    <row r="319" spans="1:16" ht="22.5" outlineLevel="1">
      <c r="A319" s="32" t="s">
        <v>501</v>
      </c>
      <c r="B319" s="2" t="s">
        <v>502</v>
      </c>
      <c r="C319" s="13">
        <v>35000000</v>
      </c>
      <c r="D319" s="13">
        <v>0</v>
      </c>
      <c r="E319" s="13">
        <v>0</v>
      </c>
      <c r="F319" s="13">
        <v>0</v>
      </c>
      <c r="G319" s="13">
        <v>0</v>
      </c>
      <c r="H319" s="13">
        <v>35000000</v>
      </c>
      <c r="I319" s="13">
        <v>30000000</v>
      </c>
      <c r="J319" s="13">
        <v>5000000</v>
      </c>
      <c r="K319" s="13">
        <v>30000000</v>
      </c>
      <c r="L319" s="13">
        <v>0</v>
      </c>
      <c r="M319" s="13">
        <v>30000000</v>
      </c>
      <c r="N319" s="13">
        <v>30000000</v>
      </c>
      <c r="O319" s="40">
        <v>0</v>
      </c>
      <c r="P319" s="14">
        <f t="shared" si="4"/>
        <v>0.8571428571428571</v>
      </c>
    </row>
    <row r="320" spans="1:16" ht="22.5" outlineLevel="1">
      <c r="A320" s="32" t="s">
        <v>503</v>
      </c>
      <c r="B320" s="2" t="s">
        <v>504</v>
      </c>
      <c r="C320" s="13">
        <v>250000000</v>
      </c>
      <c r="D320" s="13">
        <v>0</v>
      </c>
      <c r="E320" s="13">
        <v>0</v>
      </c>
      <c r="F320" s="13">
        <v>0</v>
      </c>
      <c r="G320" s="13">
        <v>0</v>
      </c>
      <c r="H320" s="13">
        <v>250000000</v>
      </c>
      <c r="I320" s="13">
        <v>201015600</v>
      </c>
      <c r="J320" s="13">
        <v>48984400</v>
      </c>
      <c r="K320" s="13">
        <v>201015600</v>
      </c>
      <c r="L320" s="13">
        <v>0</v>
      </c>
      <c r="M320" s="13">
        <v>160749588</v>
      </c>
      <c r="N320" s="13">
        <v>152459988</v>
      </c>
      <c r="O320" s="40">
        <v>8289600</v>
      </c>
      <c r="P320" s="14">
        <f t="shared" si="4"/>
        <v>0.8040624</v>
      </c>
    </row>
    <row r="321" spans="1:16" ht="22.5" outlineLevel="1">
      <c r="A321" s="32" t="s">
        <v>505</v>
      </c>
      <c r="B321" s="2" t="s">
        <v>506</v>
      </c>
      <c r="C321" s="13">
        <v>125000000</v>
      </c>
      <c r="D321" s="13">
        <v>0</v>
      </c>
      <c r="E321" s="13">
        <v>0</v>
      </c>
      <c r="F321" s="13">
        <v>0</v>
      </c>
      <c r="G321" s="13">
        <v>0</v>
      </c>
      <c r="H321" s="13">
        <v>125000000</v>
      </c>
      <c r="I321" s="13">
        <v>76015600</v>
      </c>
      <c r="J321" s="13">
        <v>48984400</v>
      </c>
      <c r="K321" s="13">
        <v>76015600</v>
      </c>
      <c r="L321" s="13">
        <v>0</v>
      </c>
      <c r="M321" s="13">
        <v>46769188</v>
      </c>
      <c r="N321" s="13">
        <v>41724388</v>
      </c>
      <c r="O321" s="40">
        <v>5044800</v>
      </c>
      <c r="P321" s="14">
        <f t="shared" si="4"/>
        <v>0.6081248</v>
      </c>
    </row>
    <row r="322" spans="1:16" ht="22.5" outlineLevel="1">
      <c r="A322" s="32" t="s">
        <v>507</v>
      </c>
      <c r="B322" s="2" t="s">
        <v>508</v>
      </c>
      <c r="C322" s="13">
        <v>125000000</v>
      </c>
      <c r="D322" s="13">
        <v>0</v>
      </c>
      <c r="E322" s="13">
        <v>0</v>
      </c>
      <c r="F322" s="13">
        <v>0</v>
      </c>
      <c r="G322" s="13">
        <v>0</v>
      </c>
      <c r="H322" s="13">
        <v>125000000</v>
      </c>
      <c r="I322" s="13">
        <v>125000000</v>
      </c>
      <c r="J322" s="13">
        <v>0</v>
      </c>
      <c r="K322" s="13">
        <v>125000000</v>
      </c>
      <c r="L322" s="13">
        <v>0</v>
      </c>
      <c r="M322" s="13">
        <v>113980400</v>
      </c>
      <c r="N322" s="13">
        <v>110735600</v>
      </c>
      <c r="O322" s="40">
        <v>3244800</v>
      </c>
      <c r="P322" s="14">
        <f t="shared" si="4"/>
        <v>1</v>
      </c>
    </row>
    <row r="323" spans="1:16" ht="11.25" outlineLevel="1">
      <c r="A323" s="2" t="s">
        <v>509</v>
      </c>
      <c r="B323" s="2" t="s">
        <v>510</v>
      </c>
      <c r="C323" s="13">
        <v>22887067129</v>
      </c>
      <c r="D323" s="13">
        <v>0</v>
      </c>
      <c r="E323" s="13">
        <v>0</v>
      </c>
      <c r="F323" s="13">
        <v>134830302</v>
      </c>
      <c r="G323" s="13">
        <v>134830302</v>
      </c>
      <c r="H323" s="13">
        <v>22887067129</v>
      </c>
      <c r="I323" s="13">
        <v>20438023849.22</v>
      </c>
      <c r="J323" s="13">
        <v>2449043279.78</v>
      </c>
      <c r="K323" s="13">
        <v>20438023849.22</v>
      </c>
      <c r="L323" s="13">
        <v>0</v>
      </c>
      <c r="M323" s="13">
        <v>18475472484.35</v>
      </c>
      <c r="N323" s="13">
        <v>17898131529.01</v>
      </c>
      <c r="O323" s="40">
        <v>577340955.34</v>
      </c>
      <c r="P323" s="14">
        <f t="shared" si="4"/>
        <v>0.8929944467774624</v>
      </c>
    </row>
    <row r="324" spans="1:16" ht="11.25" outlineLevel="1">
      <c r="A324" s="2" t="s">
        <v>511</v>
      </c>
      <c r="B324" s="2" t="s">
        <v>512</v>
      </c>
      <c r="C324" s="13">
        <v>1630000000</v>
      </c>
      <c r="D324" s="13">
        <v>0</v>
      </c>
      <c r="E324" s="13">
        <v>0</v>
      </c>
      <c r="F324" s="13">
        <v>0</v>
      </c>
      <c r="G324" s="13">
        <v>0</v>
      </c>
      <c r="H324" s="13">
        <v>1630000000</v>
      </c>
      <c r="I324" s="13">
        <v>760209080</v>
      </c>
      <c r="J324" s="13">
        <v>869790920</v>
      </c>
      <c r="K324" s="13">
        <v>760209080</v>
      </c>
      <c r="L324" s="13">
        <v>0</v>
      </c>
      <c r="M324" s="13">
        <v>479150760</v>
      </c>
      <c r="N324" s="13">
        <v>458627760</v>
      </c>
      <c r="O324" s="40">
        <v>20523000</v>
      </c>
      <c r="P324" s="14">
        <f t="shared" si="4"/>
        <v>0.46638593865030675</v>
      </c>
    </row>
    <row r="325" spans="1:16" ht="33.75" outlineLevel="1">
      <c r="A325" s="32" t="s">
        <v>513</v>
      </c>
      <c r="B325" s="2" t="s">
        <v>514</v>
      </c>
      <c r="C325" s="13">
        <v>330000000</v>
      </c>
      <c r="D325" s="13">
        <v>0</v>
      </c>
      <c r="E325" s="13">
        <v>0</v>
      </c>
      <c r="F325" s="13">
        <v>0</v>
      </c>
      <c r="G325" s="13">
        <v>0</v>
      </c>
      <c r="H325" s="13">
        <v>330000000</v>
      </c>
      <c r="I325" s="13">
        <v>284641600</v>
      </c>
      <c r="J325" s="13">
        <v>45358400</v>
      </c>
      <c r="K325" s="13">
        <v>284641600</v>
      </c>
      <c r="L325" s="13">
        <v>0</v>
      </c>
      <c r="M325" s="13">
        <v>160328000</v>
      </c>
      <c r="N325" s="13">
        <v>154483200</v>
      </c>
      <c r="O325" s="40">
        <v>5844800</v>
      </c>
      <c r="P325" s="14">
        <f t="shared" si="4"/>
        <v>0.862550303030303</v>
      </c>
    </row>
    <row r="326" spans="1:16" ht="22.5" outlineLevel="1">
      <c r="A326" s="32" t="s">
        <v>515</v>
      </c>
      <c r="B326" s="2" t="s">
        <v>516</v>
      </c>
      <c r="C326" s="13">
        <v>250000000</v>
      </c>
      <c r="D326" s="13">
        <v>0</v>
      </c>
      <c r="E326" s="13">
        <v>0</v>
      </c>
      <c r="F326" s="13">
        <v>0</v>
      </c>
      <c r="G326" s="13">
        <v>0</v>
      </c>
      <c r="H326" s="13">
        <v>250000000</v>
      </c>
      <c r="I326" s="13">
        <v>220948800</v>
      </c>
      <c r="J326" s="13">
        <v>29051200</v>
      </c>
      <c r="K326" s="13">
        <v>220948800</v>
      </c>
      <c r="L326" s="13">
        <v>0</v>
      </c>
      <c r="M326" s="13">
        <v>147348800</v>
      </c>
      <c r="N326" s="13">
        <v>141504000</v>
      </c>
      <c r="O326" s="40">
        <v>5844800</v>
      </c>
      <c r="P326" s="14">
        <f aca="true" t="shared" si="5" ref="P326:P389">+K326/H326</f>
        <v>0.8837952</v>
      </c>
    </row>
    <row r="327" spans="1:16" ht="22.5" outlineLevel="1">
      <c r="A327" s="32" t="s">
        <v>517</v>
      </c>
      <c r="B327" s="2" t="s">
        <v>518</v>
      </c>
      <c r="C327" s="13">
        <v>80000000</v>
      </c>
      <c r="D327" s="13">
        <v>0</v>
      </c>
      <c r="E327" s="13">
        <v>0</v>
      </c>
      <c r="F327" s="13">
        <v>0</v>
      </c>
      <c r="G327" s="13">
        <v>0</v>
      </c>
      <c r="H327" s="13">
        <v>80000000</v>
      </c>
      <c r="I327" s="13">
        <v>63692800</v>
      </c>
      <c r="J327" s="13">
        <v>16307200</v>
      </c>
      <c r="K327" s="13">
        <v>63692800</v>
      </c>
      <c r="L327" s="13">
        <v>0</v>
      </c>
      <c r="M327" s="13">
        <v>12979200</v>
      </c>
      <c r="N327" s="13">
        <v>12979200</v>
      </c>
      <c r="O327" s="40">
        <v>0</v>
      </c>
      <c r="P327" s="14">
        <f t="shared" si="5"/>
        <v>0.79616</v>
      </c>
    </row>
    <row r="328" spans="1:16" ht="11.25" outlineLevel="1">
      <c r="A328" s="32" t="s">
        <v>519</v>
      </c>
      <c r="B328" s="2" t="s">
        <v>520</v>
      </c>
      <c r="C328" s="13">
        <v>650000000</v>
      </c>
      <c r="D328" s="13">
        <v>0</v>
      </c>
      <c r="E328" s="13">
        <v>0</v>
      </c>
      <c r="F328" s="13">
        <v>0</v>
      </c>
      <c r="G328" s="13">
        <v>0</v>
      </c>
      <c r="H328" s="13">
        <v>650000000</v>
      </c>
      <c r="I328" s="13">
        <v>261318200</v>
      </c>
      <c r="J328" s="13">
        <v>388681800</v>
      </c>
      <c r="K328" s="13">
        <v>261318200</v>
      </c>
      <c r="L328" s="13">
        <v>0</v>
      </c>
      <c r="M328" s="13">
        <v>194784760</v>
      </c>
      <c r="N328" s="13">
        <v>183351360</v>
      </c>
      <c r="O328" s="40">
        <v>11433400</v>
      </c>
      <c r="P328" s="14">
        <f t="shared" si="5"/>
        <v>0.402028</v>
      </c>
    </row>
    <row r="329" spans="1:16" ht="22.5" outlineLevel="1">
      <c r="A329" s="32" t="s">
        <v>521</v>
      </c>
      <c r="B329" s="2" t="s">
        <v>522</v>
      </c>
      <c r="C329" s="13">
        <v>550000000</v>
      </c>
      <c r="D329" s="13">
        <v>0</v>
      </c>
      <c r="E329" s="13">
        <v>0</v>
      </c>
      <c r="F329" s="13">
        <v>0</v>
      </c>
      <c r="G329" s="13">
        <v>0</v>
      </c>
      <c r="H329" s="13">
        <v>550000000</v>
      </c>
      <c r="I329" s="13">
        <v>243872200</v>
      </c>
      <c r="J329" s="13">
        <v>306127800</v>
      </c>
      <c r="K329" s="13">
        <v>243872200</v>
      </c>
      <c r="L329" s="13">
        <v>0</v>
      </c>
      <c r="M329" s="13">
        <v>177481760</v>
      </c>
      <c r="N329" s="13">
        <v>173616960</v>
      </c>
      <c r="O329" s="40">
        <v>3864800</v>
      </c>
      <c r="P329" s="14">
        <f t="shared" si="5"/>
        <v>0.443404</v>
      </c>
    </row>
    <row r="330" spans="1:16" ht="22.5" outlineLevel="1">
      <c r="A330" s="32" t="s">
        <v>523</v>
      </c>
      <c r="B330" s="2" t="s">
        <v>524</v>
      </c>
      <c r="C330" s="13">
        <v>100000000</v>
      </c>
      <c r="D330" s="13">
        <v>0</v>
      </c>
      <c r="E330" s="13">
        <v>0</v>
      </c>
      <c r="F330" s="13">
        <v>0</v>
      </c>
      <c r="G330" s="13">
        <v>0</v>
      </c>
      <c r="H330" s="13">
        <v>100000000</v>
      </c>
      <c r="I330" s="13">
        <v>17446000</v>
      </c>
      <c r="J330" s="13">
        <v>82554000</v>
      </c>
      <c r="K330" s="13">
        <v>17446000</v>
      </c>
      <c r="L330" s="13">
        <v>0</v>
      </c>
      <c r="M330" s="13">
        <v>17303000</v>
      </c>
      <c r="N330" s="13">
        <v>9734400</v>
      </c>
      <c r="O330" s="40">
        <v>7568600</v>
      </c>
      <c r="P330" s="14">
        <f t="shared" si="5"/>
        <v>0.17446</v>
      </c>
    </row>
    <row r="331" spans="1:16" ht="11.25" outlineLevel="1">
      <c r="A331" s="32" t="s">
        <v>525</v>
      </c>
      <c r="B331" s="2" t="s">
        <v>526</v>
      </c>
      <c r="C331" s="13">
        <v>650000000</v>
      </c>
      <c r="D331" s="13">
        <v>0</v>
      </c>
      <c r="E331" s="13">
        <v>0</v>
      </c>
      <c r="F331" s="13">
        <v>0</v>
      </c>
      <c r="G331" s="13">
        <v>0</v>
      </c>
      <c r="H331" s="13">
        <v>650000000</v>
      </c>
      <c r="I331" s="13">
        <v>214249280</v>
      </c>
      <c r="J331" s="13">
        <v>435750720</v>
      </c>
      <c r="K331" s="13">
        <v>214249280</v>
      </c>
      <c r="L331" s="13">
        <v>0</v>
      </c>
      <c r="M331" s="13">
        <v>124038000</v>
      </c>
      <c r="N331" s="13">
        <v>120793200</v>
      </c>
      <c r="O331" s="40">
        <v>3244800</v>
      </c>
      <c r="P331" s="14">
        <f t="shared" si="5"/>
        <v>0.32961427692307693</v>
      </c>
    </row>
    <row r="332" spans="1:16" ht="22.5" outlineLevel="1">
      <c r="A332" s="32" t="s">
        <v>527</v>
      </c>
      <c r="B332" s="2" t="s">
        <v>528</v>
      </c>
      <c r="C332" s="13">
        <v>650000000</v>
      </c>
      <c r="D332" s="13">
        <v>0</v>
      </c>
      <c r="E332" s="13">
        <v>0</v>
      </c>
      <c r="F332" s="13">
        <v>0</v>
      </c>
      <c r="G332" s="13">
        <v>0</v>
      </c>
      <c r="H332" s="13">
        <v>650000000</v>
      </c>
      <c r="I332" s="13">
        <v>214249280</v>
      </c>
      <c r="J332" s="13">
        <v>435750720</v>
      </c>
      <c r="K332" s="13">
        <v>214249280</v>
      </c>
      <c r="L332" s="13">
        <v>0</v>
      </c>
      <c r="M332" s="13">
        <v>124038000</v>
      </c>
      <c r="N332" s="13">
        <v>120793200</v>
      </c>
      <c r="O332" s="40">
        <v>3244800</v>
      </c>
      <c r="P332" s="14">
        <f t="shared" si="5"/>
        <v>0.32961427692307693</v>
      </c>
    </row>
    <row r="333" spans="1:16" ht="11.25" outlineLevel="1">
      <c r="A333" s="2" t="s">
        <v>529</v>
      </c>
      <c r="B333" s="2" t="s">
        <v>530</v>
      </c>
      <c r="C333" s="13">
        <v>19067067129</v>
      </c>
      <c r="D333" s="13">
        <v>0</v>
      </c>
      <c r="E333" s="13">
        <v>0</v>
      </c>
      <c r="F333" s="13">
        <v>15837540</v>
      </c>
      <c r="G333" s="13">
        <v>15837540</v>
      </c>
      <c r="H333" s="13">
        <v>19067067129</v>
      </c>
      <c r="I333" s="13">
        <v>17717950843.22</v>
      </c>
      <c r="J333" s="13">
        <v>1349116285.78</v>
      </c>
      <c r="K333" s="13">
        <v>17717950843.22</v>
      </c>
      <c r="L333" s="13">
        <v>0</v>
      </c>
      <c r="M333" s="13">
        <v>16721305623.35</v>
      </c>
      <c r="N333" s="13">
        <v>16229171068.01</v>
      </c>
      <c r="O333" s="40">
        <v>492134555.34</v>
      </c>
      <c r="P333" s="14">
        <f t="shared" si="5"/>
        <v>0.9292436389586071</v>
      </c>
    </row>
    <row r="334" spans="1:16" ht="22.5" outlineLevel="1">
      <c r="A334" s="2" t="s">
        <v>531</v>
      </c>
      <c r="B334" s="2" t="s">
        <v>532</v>
      </c>
      <c r="C334" s="13">
        <v>3252746386</v>
      </c>
      <c r="D334" s="13">
        <v>0</v>
      </c>
      <c r="E334" s="13">
        <v>0</v>
      </c>
      <c r="F334" s="13">
        <v>0</v>
      </c>
      <c r="G334" s="13">
        <v>0</v>
      </c>
      <c r="H334" s="13">
        <v>3252746386</v>
      </c>
      <c r="I334" s="13">
        <v>2914002276.76</v>
      </c>
      <c r="J334" s="13">
        <v>338744109.24</v>
      </c>
      <c r="K334" s="13">
        <v>2914002276.76</v>
      </c>
      <c r="L334" s="13">
        <v>0</v>
      </c>
      <c r="M334" s="13">
        <v>2043732462.81</v>
      </c>
      <c r="N334" s="13">
        <v>2040463892.81</v>
      </c>
      <c r="O334" s="40">
        <v>3268570</v>
      </c>
      <c r="P334" s="14">
        <f t="shared" si="5"/>
        <v>0.8958590467741435</v>
      </c>
    </row>
    <row r="335" spans="1:16" ht="22.5" outlineLevel="1">
      <c r="A335" s="32" t="s">
        <v>533</v>
      </c>
      <c r="B335" s="2" t="s">
        <v>534</v>
      </c>
      <c r="C335" s="13">
        <v>500000000</v>
      </c>
      <c r="D335" s="13">
        <v>0</v>
      </c>
      <c r="E335" s="13">
        <v>0</v>
      </c>
      <c r="F335" s="13">
        <v>0</v>
      </c>
      <c r="G335" s="13">
        <v>0</v>
      </c>
      <c r="H335" s="13">
        <v>500000000</v>
      </c>
      <c r="I335" s="13">
        <v>404726915.76</v>
      </c>
      <c r="J335" s="13">
        <v>95273084.24</v>
      </c>
      <c r="K335" s="13">
        <v>404726915.76</v>
      </c>
      <c r="L335" s="13">
        <v>0</v>
      </c>
      <c r="M335" s="13">
        <v>311681473</v>
      </c>
      <c r="N335" s="13">
        <v>311681473</v>
      </c>
      <c r="O335" s="40">
        <v>0</v>
      </c>
      <c r="P335" s="14">
        <f t="shared" si="5"/>
        <v>0.80945383152</v>
      </c>
    </row>
    <row r="336" spans="1:16" ht="22.5" outlineLevel="1">
      <c r="A336" s="32" t="s">
        <v>535</v>
      </c>
      <c r="B336" s="2" t="s">
        <v>536</v>
      </c>
      <c r="C336" s="13">
        <v>210000000</v>
      </c>
      <c r="D336" s="13">
        <v>0</v>
      </c>
      <c r="E336" s="13">
        <v>0</v>
      </c>
      <c r="F336" s="13">
        <v>0</v>
      </c>
      <c r="G336" s="13">
        <v>0</v>
      </c>
      <c r="H336" s="13">
        <v>210000000</v>
      </c>
      <c r="I336" s="13">
        <v>194953700</v>
      </c>
      <c r="J336" s="13">
        <v>15046300</v>
      </c>
      <c r="K336" s="13">
        <v>194953700</v>
      </c>
      <c r="L336" s="13">
        <v>0</v>
      </c>
      <c r="M336" s="13">
        <v>183153700</v>
      </c>
      <c r="N336" s="13">
        <v>183153700</v>
      </c>
      <c r="O336" s="40">
        <v>0</v>
      </c>
      <c r="P336" s="14">
        <f t="shared" si="5"/>
        <v>0.9283509523809523</v>
      </c>
    </row>
    <row r="337" spans="1:16" ht="22.5" outlineLevel="1">
      <c r="A337" s="32" t="s">
        <v>537</v>
      </c>
      <c r="B337" s="2" t="s">
        <v>538</v>
      </c>
      <c r="C337" s="13">
        <v>500000000</v>
      </c>
      <c r="D337" s="13">
        <v>0</v>
      </c>
      <c r="E337" s="13">
        <v>0</v>
      </c>
      <c r="F337" s="13">
        <v>0</v>
      </c>
      <c r="G337" s="13">
        <v>0</v>
      </c>
      <c r="H337" s="13">
        <v>500000000</v>
      </c>
      <c r="I337" s="13">
        <v>464617000</v>
      </c>
      <c r="J337" s="13">
        <v>35383000</v>
      </c>
      <c r="K337" s="13">
        <v>464617000</v>
      </c>
      <c r="L337" s="13">
        <v>0</v>
      </c>
      <c r="M337" s="13">
        <v>348747504.81</v>
      </c>
      <c r="N337" s="13">
        <v>345478934.81</v>
      </c>
      <c r="O337" s="40">
        <v>3268570</v>
      </c>
      <c r="P337" s="14">
        <f t="shared" si="5"/>
        <v>0.929234</v>
      </c>
    </row>
    <row r="338" spans="1:16" ht="22.5" outlineLevel="1">
      <c r="A338" s="32" t="s">
        <v>539</v>
      </c>
      <c r="B338" s="2" t="s">
        <v>540</v>
      </c>
      <c r="C338" s="13">
        <v>742746386</v>
      </c>
      <c r="D338" s="13">
        <v>0</v>
      </c>
      <c r="E338" s="13">
        <v>0</v>
      </c>
      <c r="F338" s="13">
        <v>0</v>
      </c>
      <c r="G338" s="13">
        <v>0</v>
      </c>
      <c r="H338" s="13">
        <v>742746386</v>
      </c>
      <c r="I338" s="13">
        <v>553204661</v>
      </c>
      <c r="J338" s="13">
        <v>189541725</v>
      </c>
      <c r="K338" s="13">
        <v>553204661</v>
      </c>
      <c r="L338" s="13">
        <v>0</v>
      </c>
      <c r="M338" s="13">
        <v>0</v>
      </c>
      <c r="N338" s="13">
        <v>0</v>
      </c>
      <c r="O338" s="40">
        <v>0</v>
      </c>
      <c r="P338" s="14">
        <f t="shared" si="5"/>
        <v>0.7448096300801119</v>
      </c>
    </row>
    <row r="339" spans="1:16" ht="22.5" outlineLevel="1">
      <c r="A339" s="32" t="s">
        <v>541</v>
      </c>
      <c r="B339" s="2" t="s">
        <v>542</v>
      </c>
      <c r="C339" s="13">
        <v>1000000000</v>
      </c>
      <c r="D339" s="13">
        <v>0</v>
      </c>
      <c r="E339" s="13">
        <v>0</v>
      </c>
      <c r="F339" s="13">
        <v>0</v>
      </c>
      <c r="G339" s="13">
        <v>0</v>
      </c>
      <c r="H339" s="13">
        <v>1000000000</v>
      </c>
      <c r="I339" s="13">
        <v>1000000000</v>
      </c>
      <c r="J339" s="13">
        <v>0</v>
      </c>
      <c r="K339" s="13">
        <v>1000000000</v>
      </c>
      <c r="L339" s="13">
        <v>0</v>
      </c>
      <c r="M339" s="13">
        <v>909649785</v>
      </c>
      <c r="N339" s="13">
        <v>909649785</v>
      </c>
      <c r="O339" s="40">
        <v>0</v>
      </c>
      <c r="P339" s="14">
        <f t="shared" si="5"/>
        <v>1</v>
      </c>
    </row>
    <row r="340" spans="1:16" ht="22.5" outlineLevel="1">
      <c r="A340" s="32" t="s">
        <v>543</v>
      </c>
      <c r="B340" s="2" t="s">
        <v>544</v>
      </c>
      <c r="C340" s="13">
        <v>300000000</v>
      </c>
      <c r="D340" s="13">
        <v>0</v>
      </c>
      <c r="E340" s="13">
        <v>0</v>
      </c>
      <c r="F340" s="13">
        <v>0</v>
      </c>
      <c r="G340" s="13">
        <v>0</v>
      </c>
      <c r="H340" s="13">
        <v>300000000</v>
      </c>
      <c r="I340" s="13">
        <v>296500000</v>
      </c>
      <c r="J340" s="13">
        <v>3500000</v>
      </c>
      <c r="K340" s="13">
        <v>296500000</v>
      </c>
      <c r="L340" s="13">
        <v>0</v>
      </c>
      <c r="M340" s="13">
        <v>290500000</v>
      </c>
      <c r="N340" s="13">
        <v>290500000</v>
      </c>
      <c r="O340" s="40">
        <v>0</v>
      </c>
      <c r="P340" s="14">
        <f t="shared" si="5"/>
        <v>0.9883333333333333</v>
      </c>
    </row>
    <row r="341" spans="1:16" ht="11.25" outlineLevel="1">
      <c r="A341" s="32" t="s">
        <v>545</v>
      </c>
      <c r="B341" s="2" t="s">
        <v>546</v>
      </c>
      <c r="C341" s="13">
        <v>14554320743</v>
      </c>
      <c r="D341" s="13">
        <v>0</v>
      </c>
      <c r="E341" s="13">
        <v>0</v>
      </c>
      <c r="F341" s="13">
        <v>15837540</v>
      </c>
      <c r="G341" s="13">
        <v>15837540</v>
      </c>
      <c r="H341" s="13">
        <v>14554320743</v>
      </c>
      <c r="I341" s="13">
        <v>13637213526.46</v>
      </c>
      <c r="J341" s="13">
        <v>917107216.54</v>
      </c>
      <c r="K341" s="13">
        <v>13637213526.46</v>
      </c>
      <c r="L341" s="13">
        <v>0</v>
      </c>
      <c r="M341" s="13">
        <v>13624078944.54</v>
      </c>
      <c r="N341" s="13">
        <v>13145097479.2</v>
      </c>
      <c r="O341" s="40">
        <v>478981465.34</v>
      </c>
      <c r="P341" s="14">
        <f t="shared" si="5"/>
        <v>0.9369872883294063</v>
      </c>
    </row>
    <row r="342" spans="1:16" ht="11.25" outlineLevel="1">
      <c r="A342" s="32" t="s">
        <v>547</v>
      </c>
      <c r="B342" s="2" t="s">
        <v>548</v>
      </c>
      <c r="C342" s="13">
        <v>1732000000</v>
      </c>
      <c r="D342" s="13">
        <v>0</v>
      </c>
      <c r="E342" s="13">
        <v>0</v>
      </c>
      <c r="F342" s="13">
        <v>0</v>
      </c>
      <c r="G342" s="13">
        <v>0</v>
      </c>
      <c r="H342" s="13">
        <v>1732000000</v>
      </c>
      <c r="I342" s="13">
        <v>1256773182.47</v>
      </c>
      <c r="J342" s="13">
        <v>475226817.53</v>
      </c>
      <c r="K342" s="13">
        <v>1256773182.47</v>
      </c>
      <c r="L342" s="13">
        <v>0</v>
      </c>
      <c r="M342" s="13">
        <v>1243638600.55</v>
      </c>
      <c r="N342" s="13">
        <v>950473655.21</v>
      </c>
      <c r="O342" s="40">
        <v>293164945.34</v>
      </c>
      <c r="P342" s="14">
        <f t="shared" si="5"/>
        <v>0.7256196203637414</v>
      </c>
    </row>
    <row r="343" spans="1:16" ht="11.25" outlineLevel="1">
      <c r="A343" s="32" t="s">
        <v>549</v>
      </c>
      <c r="B343" s="2" t="s">
        <v>550</v>
      </c>
      <c r="C343" s="13">
        <v>10936809483</v>
      </c>
      <c r="D343" s="13">
        <v>0</v>
      </c>
      <c r="E343" s="13">
        <v>0</v>
      </c>
      <c r="F343" s="13">
        <v>0</v>
      </c>
      <c r="G343" s="13">
        <v>15837540</v>
      </c>
      <c r="H343" s="13">
        <v>10920971943</v>
      </c>
      <c r="I343" s="13">
        <v>10479091543.99</v>
      </c>
      <c r="J343" s="13">
        <v>441880399.01</v>
      </c>
      <c r="K343" s="13">
        <v>10479091543.99</v>
      </c>
      <c r="L343" s="13">
        <v>0</v>
      </c>
      <c r="M343" s="13">
        <v>10479091543.99</v>
      </c>
      <c r="N343" s="13">
        <v>10479091543.99</v>
      </c>
      <c r="O343" s="40">
        <v>0</v>
      </c>
      <c r="P343" s="14">
        <f t="shared" si="5"/>
        <v>0.9595383633145188</v>
      </c>
    </row>
    <row r="344" spans="1:16" ht="11.25" outlineLevel="1">
      <c r="A344" s="32" t="s">
        <v>551</v>
      </c>
      <c r="B344" s="2" t="s">
        <v>552</v>
      </c>
      <c r="C344" s="13">
        <v>1885511260</v>
      </c>
      <c r="D344" s="13">
        <v>0</v>
      </c>
      <c r="E344" s="13">
        <v>0</v>
      </c>
      <c r="F344" s="13">
        <v>15837540</v>
      </c>
      <c r="G344" s="13">
        <v>0</v>
      </c>
      <c r="H344" s="13">
        <v>1901348800</v>
      </c>
      <c r="I344" s="13">
        <v>1901348800</v>
      </c>
      <c r="J344" s="13">
        <v>0</v>
      </c>
      <c r="K344" s="13">
        <v>1901348800</v>
      </c>
      <c r="L344" s="13">
        <v>0</v>
      </c>
      <c r="M344" s="13">
        <v>1901348800</v>
      </c>
      <c r="N344" s="13">
        <v>1715532280</v>
      </c>
      <c r="O344" s="40">
        <v>185816520</v>
      </c>
      <c r="P344" s="14">
        <f t="shared" si="5"/>
        <v>1</v>
      </c>
    </row>
    <row r="345" spans="1:16" ht="22.5" outlineLevel="1">
      <c r="A345" s="32" t="s">
        <v>553</v>
      </c>
      <c r="B345" s="2" t="s">
        <v>554</v>
      </c>
      <c r="C345" s="13">
        <v>1260000000</v>
      </c>
      <c r="D345" s="13">
        <v>0</v>
      </c>
      <c r="E345" s="13">
        <v>0</v>
      </c>
      <c r="F345" s="13">
        <v>0</v>
      </c>
      <c r="G345" s="13">
        <v>0</v>
      </c>
      <c r="H345" s="13">
        <v>1260000000</v>
      </c>
      <c r="I345" s="13">
        <v>1166735040</v>
      </c>
      <c r="J345" s="13">
        <v>93264960</v>
      </c>
      <c r="K345" s="13">
        <v>1166735040</v>
      </c>
      <c r="L345" s="13">
        <v>0</v>
      </c>
      <c r="M345" s="13">
        <v>1053494216</v>
      </c>
      <c r="N345" s="13">
        <v>1043609696</v>
      </c>
      <c r="O345" s="40">
        <v>9884520</v>
      </c>
      <c r="P345" s="14">
        <f t="shared" si="5"/>
        <v>0.9259801904761905</v>
      </c>
    </row>
    <row r="346" spans="1:16" ht="22.5" outlineLevel="1">
      <c r="A346" s="32" t="s">
        <v>555</v>
      </c>
      <c r="B346" s="2" t="s">
        <v>556</v>
      </c>
      <c r="C346" s="13">
        <v>40060000</v>
      </c>
      <c r="D346" s="13">
        <v>0</v>
      </c>
      <c r="E346" s="13">
        <v>0</v>
      </c>
      <c r="F346" s="13">
        <v>0</v>
      </c>
      <c r="G346" s="13">
        <v>0</v>
      </c>
      <c r="H346" s="13">
        <v>40060000</v>
      </c>
      <c r="I346" s="13">
        <v>40060000</v>
      </c>
      <c r="J346" s="13">
        <v>0</v>
      </c>
      <c r="K346" s="13">
        <v>40060000</v>
      </c>
      <c r="L346" s="13">
        <v>0</v>
      </c>
      <c r="M346" s="13">
        <v>40060000</v>
      </c>
      <c r="N346" s="13">
        <v>40060000</v>
      </c>
      <c r="O346" s="40">
        <v>0</v>
      </c>
      <c r="P346" s="14">
        <f t="shared" si="5"/>
        <v>1</v>
      </c>
    </row>
    <row r="347" spans="1:16" ht="22.5" outlineLevel="1">
      <c r="A347" s="32" t="s">
        <v>557</v>
      </c>
      <c r="B347" s="2" t="s">
        <v>558</v>
      </c>
      <c r="C347" s="13">
        <v>289940000</v>
      </c>
      <c r="D347" s="13">
        <v>0</v>
      </c>
      <c r="E347" s="13">
        <v>0</v>
      </c>
      <c r="F347" s="13">
        <v>0</v>
      </c>
      <c r="G347" s="13">
        <v>0</v>
      </c>
      <c r="H347" s="13">
        <v>289940000</v>
      </c>
      <c r="I347" s="13">
        <v>283930400</v>
      </c>
      <c r="J347" s="13">
        <v>6009600</v>
      </c>
      <c r="K347" s="13">
        <v>283930400</v>
      </c>
      <c r="L347" s="13">
        <v>0</v>
      </c>
      <c r="M347" s="13">
        <v>248346074</v>
      </c>
      <c r="N347" s="13">
        <v>243206354</v>
      </c>
      <c r="O347" s="40">
        <v>5139720</v>
      </c>
      <c r="P347" s="14">
        <f t="shared" si="5"/>
        <v>0.9792729530247637</v>
      </c>
    </row>
    <row r="348" spans="1:16" ht="22.5" outlineLevel="1">
      <c r="A348" s="32" t="s">
        <v>559</v>
      </c>
      <c r="B348" s="2" t="s">
        <v>560</v>
      </c>
      <c r="C348" s="13">
        <v>95000000</v>
      </c>
      <c r="D348" s="13">
        <v>0</v>
      </c>
      <c r="E348" s="13">
        <v>0</v>
      </c>
      <c r="F348" s="13">
        <v>0</v>
      </c>
      <c r="G348" s="13">
        <v>0</v>
      </c>
      <c r="H348" s="13">
        <v>95000000</v>
      </c>
      <c r="I348" s="13">
        <v>77630400</v>
      </c>
      <c r="J348" s="13">
        <v>17369600</v>
      </c>
      <c r="K348" s="13">
        <v>77630400</v>
      </c>
      <c r="L348" s="13">
        <v>0</v>
      </c>
      <c r="M348" s="13">
        <v>77630400</v>
      </c>
      <c r="N348" s="13">
        <v>77630400</v>
      </c>
      <c r="O348" s="40">
        <v>0</v>
      </c>
      <c r="P348" s="14">
        <f t="shared" si="5"/>
        <v>0.8171621052631579</v>
      </c>
    </row>
    <row r="349" spans="1:16" ht="22.5" outlineLevel="1">
      <c r="A349" s="32" t="s">
        <v>561</v>
      </c>
      <c r="B349" s="2" t="s">
        <v>562</v>
      </c>
      <c r="C349" s="13">
        <v>310000000</v>
      </c>
      <c r="D349" s="13">
        <v>0</v>
      </c>
      <c r="E349" s="13">
        <v>0</v>
      </c>
      <c r="F349" s="13">
        <v>0</v>
      </c>
      <c r="G349" s="13">
        <v>0</v>
      </c>
      <c r="H349" s="13">
        <v>310000000</v>
      </c>
      <c r="I349" s="13">
        <v>286834880</v>
      </c>
      <c r="J349" s="13">
        <v>23165120</v>
      </c>
      <c r="K349" s="13">
        <v>286834880</v>
      </c>
      <c r="L349" s="13">
        <v>0</v>
      </c>
      <c r="M349" s="13">
        <v>283834880</v>
      </c>
      <c r="N349" s="13">
        <v>280590080</v>
      </c>
      <c r="O349" s="40">
        <v>3244800</v>
      </c>
      <c r="P349" s="14">
        <f t="shared" si="5"/>
        <v>0.925273806451613</v>
      </c>
    </row>
    <row r="350" spans="1:16" ht="22.5" outlineLevel="1">
      <c r="A350" s="32" t="s">
        <v>563</v>
      </c>
      <c r="B350" s="2" t="s">
        <v>564</v>
      </c>
      <c r="C350" s="13">
        <v>400000000</v>
      </c>
      <c r="D350" s="13">
        <v>0</v>
      </c>
      <c r="E350" s="13">
        <v>0</v>
      </c>
      <c r="F350" s="13">
        <v>0</v>
      </c>
      <c r="G350" s="13">
        <v>0</v>
      </c>
      <c r="H350" s="13">
        <v>400000000</v>
      </c>
      <c r="I350" s="13">
        <v>387020800</v>
      </c>
      <c r="J350" s="13">
        <v>12979200</v>
      </c>
      <c r="K350" s="13">
        <v>387020800</v>
      </c>
      <c r="L350" s="13">
        <v>0</v>
      </c>
      <c r="M350" s="13">
        <v>312364302</v>
      </c>
      <c r="N350" s="13">
        <v>310864302</v>
      </c>
      <c r="O350" s="40">
        <v>1500000</v>
      </c>
      <c r="P350" s="14">
        <f t="shared" si="5"/>
        <v>0.967552</v>
      </c>
    </row>
    <row r="351" spans="1:16" ht="22.5" outlineLevel="1">
      <c r="A351" s="32" t="s">
        <v>565</v>
      </c>
      <c r="B351" s="2" t="s">
        <v>566</v>
      </c>
      <c r="C351" s="13">
        <v>125000000</v>
      </c>
      <c r="D351" s="13">
        <v>0</v>
      </c>
      <c r="E351" s="13">
        <v>0</v>
      </c>
      <c r="F351" s="13">
        <v>0</v>
      </c>
      <c r="G351" s="13">
        <v>0</v>
      </c>
      <c r="H351" s="13">
        <v>125000000</v>
      </c>
      <c r="I351" s="13">
        <v>91258560</v>
      </c>
      <c r="J351" s="13">
        <v>33741440</v>
      </c>
      <c r="K351" s="13">
        <v>91258560</v>
      </c>
      <c r="L351" s="13">
        <v>0</v>
      </c>
      <c r="M351" s="13">
        <v>91258560</v>
      </c>
      <c r="N351" s="13">
        <v>91258560</v>
      </c>
      <c r="O351" s="40">
        <v>0</v>
      </c>
      <c r="P351" s="14">
        <f t="shared" si="5"/>
        <v>0.73006848</v>
      </c>
    </row>
    <row r="352" spans="1:16" ht="11.25" outlineLevel="1">
      <c r="A352" s="2" t="s">
        <v>567</v>
      </c>
      <c r="B352" s="2" t="s">
        <v>568</v>
      </c>
      <c r="C352" s="13">
        <v>2190000000</v>
      </c>
      <c r="D352" s="13">
        <v>0</v>
      </c>
      <c r="E352" s="13">
        <v>0</v>
      </c>
      <c r="F352" s="13">
        <v>118992762</v>
      </c>
      <c r="G352" s="13">
        <v>118992762</v>
      </c>
      <c r="H352" s="13">
        <v>2190000000</v>
      </c>
      <c r="I352" s="13">
        <v>1959863926</v>
      </c>
      <c r="J352" s="13">
        <v>230136074</v>
      </c>
      <c r="K352" s="13">
        <v>1959863926</v>
      </c>
      <c r="L352" s="13">
        <v>0</v>
      </c>
      <c r="M352" s="13">
        <v>1275016101</v>
      </c>
      <c r="N352" s="13">
        <v>1210332701</v>
      </c>
      <c r="O352" s="40">
        <v>64683400</v>
      </c>
      <c r="P352" s="14">
        <f t="shared" si="5"/>
        <v>0.8949150347031963</v>
      </c>
    </row>
    <row r="353" spans="1:16" ht="22.5" outlineLevel="1">
      <c r="A353" s="32" t="s">
        <v>569</v>
      </c>
      <c r="B353" s="2" t="s">
        <v>570</v>
      </c>
      <c r="C353" s="13">
        <v>260000000</v>
      </c>
      <c r="D353" s="13">
        <v>0</v>
      </c>
      <c r="E353" s="13">
        <v>0</v>
      </c>
      <c r="F353" s="13">
        <v>0</v>
      </c>
      <c r="G353" s="13">
        <v>0</v>
      </c>
      <c r="H353" s="13">
        <v>260000000</v>
      </c>
      <c r="I353" s="13">
        <v>251224772</v>
      </c>
      <c r="J353" s="13">
        <v>8775228</v>
      </c>
      <c r="K353" s="13">
        <v>251224772</v>
      </c>
      <c r="L353" s="13">
        <v>0</v>
      </c>
      <c r="M353" s="13">
        <v>226104300</v>
      </c>
      <c r="N353" s="13">
        <v>209880300</v>
      </c>
      <c r="O353" s="40">
        <v>16224000</v>
      </c>
      <c r="P353" s="14">
        <f t="shared" si="5"/>
        <v>0.9662491230769231</v>
      </c>
    </row>
    <row r="354" spans="1:16" ht="22.5" outlineLevel="1">
      <c r="A354" s="32" t="s">
        <v>571</v>
      </c>
      <c r="B354" s="2" t="s">
        <v>572</v>
      </c>
      <c r="C354" s="13">
        <v>260000000</v>
      </c>
      <c r="D354" s="13">
        <v>0</v>
      </c>
      <c r="E354" s="13">
        <v>0</v>
      </c>
      <c r="F354" s="13">
        <v>0</v>
      </c>
      <c r="G354" s="13">
        <v>0</v>
      </c>
      <c r="H354" s="13">
        <v>260000000</v>
      </c>
      <c r="I354" s="13">
        <v>251224772</v>
      </c>
      <c r="J354" s="13">
        <v>8775228</v>
      </c>
      <c r="K354" s="13">
        <v>251224772</v>
      </c>
      <c r="L354" s="13">
        <v>0</v>
      </c>
      <c r="M354" s="13">
        <v>226104300</v>
      </c>
      <c r="N354" s="13">
        <v>209880300</v>
      </c>
      <c r="O354" s="40">
        <v>16224000</v>
      </c>
      <c r="P354" s="14">
        <f t="shared" si="5"/>
        <v>0.9662491230769231</v>
      </c>
    </row>
    <row r="355" spans="1:16" ht="22.5" outlineLevel="1">
      <c r="A355" s="32" t="s">
        <v>573</v>
      </c>
      <c r="B355" s="2" t="s">
        <v>574</v>
      </c>
      <c r="C355" s="13">
        <v>900000000</v>
      </c>
      <c r="D355" s="13">
        <v>0</v>
      </c>
      <c r="E355" s="13">
        <v>0</v>
      </c>
      <c r="F355" s="13">
        <v>118992762</v>
      </c>
      <c r="G355" s="13">
        <v>118992762</v>
      </c>
      <c r="H355" s="13">
        <v>900000000</v>
      </c>
      <c r="I355" s="13">
        <v>739569288</v>
      </c>
      <c r="J355" s="13">
        <v>160430712</v>
      </c>
      <c r="K355" s="13">
        <v>739569288</v>
      </c>
      <c r="L355" s="13">
        <v>0</v>
      </c>
      <c r="M355" s="13">
        <v>467548015</v>
      </c>
      <c r="N355" s="13">
        <v>459878215</v>
      </c>
      <c r="O355" s="40">
        <v>7669800</v>
      </c>
      <c r="P355" s="14">
        <f t="shared" si="5"/>
        <v>0.8217436533333333</v>
      </c>
    </row>
    <row r="356" spans="1:16" ht="33.75" outlineLevel="1">
      <c r="A356" s="32" t="s">
        <v>575</v>
      </c>
      <c r="B356" s="2" t="s">
        <v>576</v>
      </c>
      <c r="C356" s="13">
        <v>359027883</v>
      </c>
      <c r="D356" s="13">
        <v>0</v>
      </c>
      <c r="E356" s="13">
        <v>0</v>
      </c>
      <c r="F356" s="13">
        <v>0</v>
      </c>
      <c r="G356" s="13">
        <v>118992762</v>
      </c>
      <c r="H356" s="13">
        <v>240035121</v>
      </c>
      <c r="I356" s="13">
        <v>214131970</v>
      </c>
      <c r="J356" s="13">
        <v>25903151</v>
      </c>
      <c r="K356" s="13">
        <v>214131970</v>
      </c>
      <c r="L356" s="13">
        <v>0</v>
      </c>
      <c r="M356" s="13">
        <v>12979200</v>
      </c>
      <c r="N356" s="13">
        <v>12979200</v>
      </c>
      <c r="O356" s="40">
        <v>0</v>
      </c>
      <c r="P356" s="14">
        <f t="shared" si="5"/>
        <v>0.8920859960322223</v>
      </c>
    </row>
    <row r="357" spans="1:16" ht="22.5" outlineLevel="1">
      <c r="A357" s="32" t="s">
        <v>577</v>
      </c>
      <c r="B357" s="2" t="s">
        <v>578</v>
      </c>
      <c r="C357" s="13">
        <v>55000000</v>
      </c>
      <c r="D357" s="13">
        <v>0</v>
      </c>
      <c r="E357" s="13">
        <v>0</v>
      </c>
      <c r="F357" s="13">
        <v>118992762</v>
      </c>
      <c r="G357" s="13">
        <v>0</v>
      </c>
      <c r="H357" s="13">
        <v>173992762</v>
      </c>
      <c r="I357" s="13">
        <v>40000000</v>
      </c>
      <c r="J357" s="13">
        <v>133992762</v>
      </c>
      <c r="K357" s="13">
        <v>40000000</v>
      </c>
      <c r="L357" s="13">
        <v>0</v>
      </c>
      <c r="M357" s="13">
        <v>30000000</v>
      </c>
      <c r="N357" s="13">
        <v>30000000</v>
      </c>
      <c r="O357" s="40">
        <v>0</v>
      </c>
      <c r="P357" s="14">
        <f t="shared" si="5"/>
        <v>0.22989462055898624</v>
      </c>
    </row>
    <row r="358" spans="1:16" ht="33.75" outlineLevel="1">
      <c r="A358" s="32" t="s">
        <v>579</v>
      </c>
      <c r="B358" s="2" t="s">
        <v>580</v>
      </c>
      <c r="C358" s="13">
        <v>485972117</v>
      </c>
      <c r="D358" s="13">
        <v>0</v>
      </c>
      <c r="E358" s="13">
        <v>0</v>
      </c>
      <c r="F358" s="13">
        <v>0</v>
      </c>
      <c r="G358" s="13">
        <v>0</v>
      </c>
      <c r="H358" s="13">
        <v>485972117</v>
      </c>
      <c r="I358" s="13">
        <v>485437318</v>
      </c>
      <c r="J358" s="13">
        <v>534799</v>
      </c>
      <c r="K358" s="13">
        <v>485437318</v>
      </c>
      <c r="L358" s="13">
        <v>0</v>
      </c>
      <c r="M358" s="13">
        <v>424568815</v>
      </c>
      <c r="N358" s="13">
        <v>416899015</v>
      </c>
      <c r="O358" s="40">
        <v>7669800</v>
      </c>
      <c r="P358" s="14">
        <f t="shared" si="5"/>
        <v>0.9988995273981943</v>
      </c>
    </row>
    <row r="359" spans="1:16" ht="11.25" outlineLevel="1">
      <c r="A359" s="32" t="s">
        <v>581</v>
      </c>
      <c r="B359" s="2" t="s">
        <v>582</v>
      </c>
      <c r="C359" s="13">
        <v>130000000</v>
      </c>
      <c r="D359" s="13">
        <v>0</v>
      </c>
      <c r="E359" s="13">
        <v>0</v>
      </c>
      <c r="F359" s="13">
        <v>0</v>
      </c>
      <c r="G359" s="13">
        <v>0</v>
      </c>
      <c r="H359" s="13">
        <v>130000000</v>
      </c>
      <c r="I359" s="13">
        <v>119461866</v>
      </c>
      <c r="J359" s="13">
        <v>10538134</v>
      </c>
      <c r="K359" s="13">
        <v>119461866</v>
      </c>
      <c r="L359" s="13">
        <v>0</v>
      </c>
      <c r="M359" s="13">
        <v>111977266</v>
      </c>
      <c r="N359" s="13">
        <v>111977266</v>
      </c>
      <c r="O359" s="40">
        <v>0</v>
      </c>
      <c r="P359" s="14">
        <f t="shared" si="5"/>
        <v>0.9189374307692307</v>
      </c>
    </row>
    <row r="360" spans="1:16" ht="22.5" outlineLevel="1">
      <c r="A360" s="32" t="s">
        <v>583</v>
      </c>
      <c r="B360" s="2" t="s">
        <v>584</v>
      </c>
      <c r="C360" s="13">
        <v>130000000</v>
      </c>
      <c r="D360" s="13">
        <v>0</v>
      </c>
      <c r="E360" s="13">
        <v>0</v>
      </c>
      <c r="F360" s="13">
        <v>0</v>
      </c>
      <c r="G360" s="13">
        <v>0</v>
      </c>
      <c r="H360" s="13">
        <v>130000000</v>
      </c>
      <c r="I360" s="13">
        <v>119461866</v>
      </c>
      <c r="J360" s="13">
        <v>10538134</v>
      </c>
      <c r="K360" s="13">
        <v>119461866</v>
      </c>
      <c r="L360" s="13">
        <v>0</v>
      </c>
      <c r="M360" s="13">
        <v>111977266</v>
      </c>
      <c r="N360" s="13">
        <v>111977266</v>
      </c>
      <c r="O360" s="40">
        <v>0</v>
      </c>
      <c r="P360" s="14">
        <f t="shared" si="5"/>
        <v>0.9189374307692307</v>
      </c>
    </row>
    <row r="361" spans="1:16" ht="11.25" outlineLevel="1">
      <c r="A361" s="32" t="s">
        <v>585</v>
      </c>
      <c r="B361" s="2" t="s">
        <v>586</v>
      </c>
      <c r="C361" s="13">
        <v>900000000</v>
      </c>
      <c r="D361" s="13">
        <v>0</v>
      </c>
      <c r="E361" s="13">
        <v>0</v>
      </c>
      <c r="F361" s="13">
        <v>0</v>
      </c>
      <c r="G361" s="13">
        <v>0</v>
      </c>
      <c r="H361" s="13">
        <v>900000000</v>
      </c>
      <c r="I361" s="13">
        <v>849608000</v>
      </c>
      <c r="J361" s="13">
        <v>50392000</v>
      </c>
      <c r="K361" s="13">
        <v>849608000</v>
      </c>
      <c r="L361" s="13">
        <v>0</v>
      </c>
      <c r="M361" s="13">
        <v>469386520</v>
      </c>
      <c r="N361" s="13">
        <v>428596920</v>
      </c>
      <c r="O361" s="40">
        <v>40789600</v>
      </c>
      <c r="P361" s="14">
        <f t="shared" si="5"/>
        <v>0.9440088888888889</v>
      </c>
    </row>
    <row r="362" spans="1:16" ht="22.5" outlineLevel="1">
      <c r="A362" s="32" t="s">
        <v>587</v>
      </c>
      <c r="B362" s="2" t="s">
        <v>588</v>
      </c>
      <c r="C362" s="13">
        <v>94987200</v>
      </c>
      <c r="D362" s="13">
        <v>0</v>
      </c>
      <c r="E362" s="13">
        <v>0</v>
      </c>
      <c r="F362" s="13">
        <v>0</v>
      </c>
      <c r="G362" s="13">
        <v>0</v>
      </c>
      <c r="H362" s="13">
        <v>94987200</v>
      </c>
      <c r="I362" s="13">
        <v>94987200</v>
      </c>
      <c r="J362" s="13">
        <v>0</v>
      </c>
      <c r="K362" s="13">
        <v>94987200</v>
      </c>
      <c r="L362" s="13">
        <v>0</v>
      </c>
      <c r="M362" s="13">
        <v>65621440</v>
      </c>
      <c r="N362" s="13">
        <v>65621440</v>
      </c>
      <c r="O362" s="40">
        <v>0</v>
      </c>
      <c r="P362" s="14">
        <f t="shared" si="5"/>
        <v>1</v>
      </c>
    </row>
    <row r="363" spans="1:16" ht="22.5" outlineLevel="1">
      <c r="A363" s="32" t="s">
        <v>589</v>
      </c>
      <c r="B363" s="2" t="s">
        <v>590</v>
      </c>
      <c r="C363" s="13">
        <v>160200000</v>
      </c>
      <c r="D363" s="13">
        <v>0</v>
      </c>
      <c r="E363" s="13">
        <v>0</v>
      </c>
      <c r="F363" s="13">
        <v>0</v>
      </c>
      <c r="G363" s="13">
        <v>0</v>
      </c>
      <c r="H363" s="13">
        <v>160200000</v>
      </c>
      <c r="I363" s="13">
        <v>130900000</v>
      </c>
      <c r="J363" s="13">
        <v>29300000</v>
      </c>
      <c r="K363" s="13">
        <v>130900000</v>
      </c>
      <c r="L363" s="13">
        <v>0</v>
      </c>
      <c r="M363" s="13">
        <v>66700000</v>
      </c>
      <c r="N363" s="13">
        <v>37400000</v>
      </c>
      <c r="O363" s="40">
        <v>29300000</v>
      </c>
      <c r="P363" s="14">
        <f t="shared" si="5"/>
        <v>0.817103620474407</v>
      </c>
    </row>
    <row r="364" spans="1:16" ht="22.5" outlineLevel="1">
      <c r="A364" s="32" t="s">
        <v>591</v>
      </c>
      <c r="B364" s="2" t="s">
        <v>592</v>
      </c>
      <c r="C364" s="13">
        <v>156937600</v>
      </c>
      <c r="D364" s="13">
        <v>0</v>
      </c>
      <c r="E364" s="13">
        <v>0</v>
      </c>
      <c r="F364" s="13">
        <v>0</v>
      </c>
      <c r="G364" s="13">
        <v>0</v>
      </c>
      <c r="H364" s="13">
        <v>156937600</v>
      </c>
      <c r="I364" s="13">
        <v>156457600</v>
      </c>
      <c r="J364" s="13">
        <v>480000</v>
      </c>
      <c r="K364" s="13">
        <v>156457600</v>
      </c>
      <c r="L364" s="13">
        <v>0</v>
      </c>
      <c r="M364" s="13">
        <v>81830400</v>
      </c>
      <c r="N364" s="13">
        <v>81830400</v>
      </c>
      <c r="O364" s="40">
        <v>0</v>
      </c>
      <c r="P364" s="14">
        <f t="shared" si="5"/>
        <v>0.9969414595355096</v>
      </c>
    </row>
    <row r="365" spans="1:16" ht="22.5" outlineLevel="1">
      <c r="A365" s="32" t="s">
        <v>593</v>
      </c>
      <c r="B365" s="2" t="s">
        <v>594</v>
      </c>
      <c r="C365" s="13">
        <v>307875200</v>
      </c>
      <c r="D365" s="13">
        <v>0</v>
      </c>
      <c r="E365" s="13">
        <v>0</v>
      </c>
      <c r="F365" s="13">
        <v>0</v>
      </c>
      <c r="G365" s="13">
        <v>0</v>
      </c>
      <c r="H365" s="13">
        <v>307875200</v>
      </c>
      <c r="I365" s="13">
        <v>296997600</v>
      </c>
      <c r="J365" s="13">
        <v>10877600</v>
      </c>
      <c r="K365" s="13">
        <v>296997600</v>
      </c>
      <c r="L365" s="13">
        <v>0</v>
      </c>
      <c r="M365" s="13">
        <v>156680000</v>
      </c>
      <c r="N365" s="13">
        <v>147690400</v>
      </c>
      <c r="O365" s="40">
        <v>8989600</v>
      </c>
      <c r="P365" s="14">
        <f t="shared" si="5"/>
        <v>0.964668800864766</v>
      </c>
    </row>
    <row r="366" spans="1:16" ht="22.5" outlineLevel="1">
      <c r="A366" s="32" t="s">
        <v>595</v>
      </c>
      <c r="B366" s="2" t="s">
        <v>596</v>
      </c>
      <c r="C366" s="13">
        <v>180000000</v>
      </c>
      <c r="D366" s="13">
        <v>0</v>
      </c>
      <c r="E366" s="13">
        <v>0</v>
      </c>
      <c r="F366" s="13">
        <v>0</v>
      </c>
      <c r="G366" s="13">
        <v>0</v>
      </c>
      <c r="H366" s="13">
        <v>180000000</v>
      </c>
      <c r="I366" s="13">
        <v>170265600</v>
      </c>
      <c r="J366" s="13">
        <v>9734400</v>
      </c>
      <c r="K366" s="13">
        <v>170265600</v>
      </c>
      <c r="L366" s="13">
        <v>0</v>
      </c>
      <c r="M366" s="13">
        <v>98554680</v>
      </c>
      <c r="N366" s="13">
        <v>96054680</v>
      </c>
      <c r="O366" s="40">
        <v>2500000</v>
      </c>
      <c r="P366" s="14">
        <f t="shared" si="5"/>
        <v>0.94592</v>
      </c>
    </row>
    <row r="367" spans="1:16" ht="11.25" outlineLevel="1">
      <c r="A367" s="32" t="s">
        <v>597</v>
      </c>
      <c r="B367" s="2" t="s">
        <v>598</v>
      </c>
      <c r="C367" s="13">
        <v>6638996824</v>
      </c>
      <c r="D367" s="13">
        <v>942359709</v>
      </c>
      <c r="E367" s="13">
        <v>0</v>
      </c>
      <c r="F367" s="13">
        <v>1323023780.6</v>
      </c>
      <c r="G367" s="13">
        <v>0</v>
      </c>
      <c r="H367" s="13">
        <v>8904380313.6</v>
      </c>
      <c r="I367" s="13">
        <v>4640216919</v>
      </c>
      <c r="J367" s="13">
        <v>4264163394.6</v>
      </c>
      <c r="K367" s="13">
        <v>4640216919</v>
      </c>
      <c r="L367" s="13">
        <v>0</v>
      </c>
      <c r="M367" s="13">
        <v>4235665997</v>
      </c>
      <c r="N367" s="13">
        <v>2508360176</v>
      </c>
      <c r="O367" s="40">
        <v>1727305821</v>
      </c>
      <c r="P367" s="14">
        <f t="shared" si="5"/>
        <v>0.5211162097280166</v>
      </c>
    </row>
    <row r="368" spans="1:16" ht="11.25" outlineLevel="1">
      <c r="A368" s="32" t="s">
        <v>599</v>
      </c>
      <c r="B368" s="2" t="s">
        <v>600</v>
      </c>
      <c r="C368" s="13">
        <v>6638996824</v>
      </c>
      <c r="D368" s="13">
        <v>942359709</v>
      </c>
      <c r="E368" s="13">
        <v>0</v>
      </c>
      <c r="F368" s="13">
        <v>1323023780.6</v>
      </c>
      <c r="G368" s="13">
        <v>0</v>
      </c>
      <c r="H368" s="13">
        <v>8904380313.6</v>
      </c>
      <c r="I368" s="13">
        <v>4640216919</v>
      </c>
      <c r="J368" s="13">
        <v>4264163394.6</v>
      </c>
      <c r="K368" s="13">
        <v>4640216919</v>
      </c>
      <c r="L368" s="13">
        <v>0</v>
      </c>
      <c r="M368" s="13">
        <v>4235665997</v>
      </c>
      <c r="N368" s="13">
        <v>2508360176</v>
      </c>
      <c r="O368" s="40">
        <v>1727305821</v>
      </c>
      <c r="P368" s="14">
        <f t="shared" si="5"/>
        <v>0.5211162097280166</v>
      </c>
    </row>
    <row r="369" spans="1:16" ht="11.25" outlineLevel="1">
      <c r="A369" s="2" t="s">
        <v>601</v>
      </c>
      <c r="B369" s="2" t="s">
        <v>602</v>
      </c>
      <c r="C369" s="13">
        <v>12000000000</v>
      </c>
      <c r="D369" s="13">
        <v>27147652202.24</v>
      </c>
      <c r="E369" s="13">
        <v>0</v>
      </c>
      <c r="F369" s="13">
        <v>4472170121.28</v>
      </c>
      <c r="G369" s="13">
        <v>4472170121.28</v>
      </c>
      <c r="H369" s="13">
        <v>39147652202.24</v>
      </c>
      <c r="I369" s="13">
        <v>22403127993.02</v>
      </c>
      <c r="J369" s="13">
        <v>16744524209.22</v>
      </c>
      <c r="K369" s="13">
        <v>22403127993.02</v>
      </c>
      <c r="L369" s="13">
        <v>0</v>
      </c>
      <c r="M369" s="13">
        <v>16162536580.09</v>
      </c>
      <c r="N369" s="13">
        <v>15548583106.28</v>
      </c>
      <c r="O369" s="40">
        <v>613953473.81</v>
      </c>
      <c r="P369" s="14">
        <f t="shared" si="5"/>
        <v>0.5722725816936248</v>
      </c>
    </row>
    <row r="370" spans="1:16" ht="11.25" outlineLevel="1">
      <c r="A370" s="2" t="s">
        <v>603</v>
      </c>
      <c r="B370" s="2" t="s">
        <v>604</v>
      </c>
      <c r="C370" s="13">
        <v>12000000000</v>
      </c>
      <c r="D370" s="13">
        <v>27147652202.24</v>
      </c>
      <c r="E370" s="13">
        <v>0</v>
      </c>
      <c r="F370" s="13">
        <v>4472170121.28</v>
      </c>
      <c r="G370" s="13">
        <v>4472170121.28</v>
      </c>
      <c r="H370" s="13">
        <v>39147652202.24</v>
      </c>
      <c r="I370" s="13">
        <v>22403127993.02</v>
      </c>
      <c r="J370" s="13">
        <v>16744524209.22</v>
      </c>
      <c r="K370" s="13">
        <v>22403127993.02</v>
      </c>
      <c r="L370" s="13">
        <v>0</v>
      </c>
      <c r="M370" s="13">
        <v>16162536580.09</v>
      </c>
      <c r="N370" s="13">
        <v>15548583106.28</v>
      </c>
      <c r="O370" s="40">
        <v>613953473.81</v>
      </c>
      <c r="P370" s="14">
        <f t="shared" si="5"/>
        <v>0.5722725816936248</v>
      </c>
    </row>
    <row r="371" spans="1:16" ht="11.25" outlineLevel="1">
      <c r="A371" s="2" t="s">
        <v>605</v>
      </c>
      <c r="B371" s="2" t="s">
        <v>354</v>
      </c>
      <c r="C371" s="13">
        <v>6511911930</v>
      </c>
      <c r="D371" s="13">
        <v>4038476588.58</v>
      </c>
      <c r="E371" s="13">
        <v>0</v>
      </c>
      <c r="F371" s="13">
        <v>433000000</v>
      </c>
      <c r="G371" s="13">
        <v>909303584</v>
      </c>
      <c r="H371" s="13">
        <v>10074084934.58</v>
      </c>
      <c r="I371" s="13">
        <v>7076483570.69</v>
      </c>
      <c r="J371" s="13">
        <v>2997601363.89</v>
      </c>
      <c r="K371" s="13">
        <v>7076483570.69</v>
      </c>
      <c r="L371" s="13">
        <v>0</v>
      </c>
      <c r="M371" s="13">
        <v>5849281850.14</v>
      </c>
      <c r="N371" s="13">
        <v>5618773581.33</v>
      </c>
      <c r="O371" s="40">
        <v>230508268.81</v>
      </c>
      <c r="P371" s="14">
        <f t="shared" si="5"/>
        <v>0.7024443030452796</v>
      </c>
    </row>
    <row r="372" spans="1:16" ht="11.25" outlineLevel="1">
      <c r="A372" s="2" t="s">
        <v>606</v>
      </c>
      <c r="B372" s="2" t="s">
        <v>607</v>
      </c>
      <c r="C372" s="13">
        <v>452200050</v>
      </c>
      <c r="D372" s="13">
        <v>290272770</v>
      </c>
      <c r="E372" s="13">
        <v>0</v>
      </c>
      <c r="F372" s="13">
        <v>0</v>
      </c>
      <c r="G372" s="13">
        <v>452200050</v>
      </c>
      <c r="H372" s="13">
        <v>290272770</v>
      </c>
      <c r="I372" s="13">
        <v>290272770</v>
      </c>
      <c r="J372" s="13">
        <v>0</v>
      </c>
      <c r="K372" s="13">
        <v>290272770</v>
      </c>
      <c r="L372" s="13">
        <v>0</v>
      </c>
      <c r="M372" s="13">
        <v>290272770</v>
      </c>
      <c r="N372" s="13">
        <v>290272770</v>
      </c>
      <c r="O372" s="40">
        <v>0</v>
      </c>
      <c r="P372" s="14">
        <f t="shared" si="5"/>
        <v>1</v>
      </c>
    </row>
    <row r="373" spans="1:16" ht="11.25" outlineLevel="1">
      <c r="A373" s="32" t="s">
        <v>608</v>
      </c>
      <c r="B373" s="2" t="s">
        <v>366</v>
      </c>
      <c r="C373" s="13">
        <v>452200050</v>
      </c>
      <c r="D373" s="13">
        <v>290272770</v>
      </c>
      <c r="E373" s="13">
        <v>0</v>
      </c>
      <c r="F373" s="13">
        <v>0</v>
      </c>
      <c r="G373" s="13">
        <v>452200050</v>
      </c>
      <c r="H373" s="13">
        <v>290272770</v>
      </c>
      <c r="I373" s="13">
        <v>290272770</v>
      </c>
      <c r="J373" s="13">
        <v>0</v>
      </c>
      <c r="K373" s="13">
        <v>290272770</v>
      </c>
      <c r="L373" s="13">
        <v>0</v>
      </c>
      <c r="M373" s="13">
        <v>290272770</v>
      </c>
      <c r="N373" s="13">
        <v>290272770</v>
      </c>
      <c r="O373" s="40">
        <v>0</v>
      </c>
      <c r="P373" s="14">
        <f t="shared" si="5"/>
        <v>1</v>
      </c>
    </row>
    <row r="374" spans="1:16" ht="22.5" outlineLevel="1">
      <c r="A374" s="32" t="s">
        <v>609</v>
      </c>
      <c r="B374" s="2" t="s">
        <v>610</v>
      </c>
      <c r="C374" s="13">
        <v>50000000</v>
      </c>
      <c r="D374" s="13">
        <v>0</v>
      </c>
      <c r="E374" s="13">
        <v>0</v>
      </c>
      <c r="F374" s="13">
        <v>0</v>
      </c>
      <c r="G374" s="13">
        <v>50000000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40">
        <v>0</v>
      </c>
      <c r="P374" s="14" t="e">
        <f t="shared" si="5"/>
        <v>#DIV/0!</v>
      </c>
    </row>
    <row r="375" spans="1:16" ht="22.5" outlineLevel="1">
      <c r="A375" s="32" t="s">
        <v>611</v>
      </c>
      <c r="B375" s="2" t="s">
        <v>612</v>
      </c>
      <c r="C375" s="13">
        <v>110000000</v>
      </c>
      <c r="D375" s="13">
        <v>0</v>
      </c>
      <c r="E375" s="13">
        <v>0</v>
      </c>
      <c r="F375" s="13">
        <v>0</v>
      </c>
      <c r="G375" s="13">
        <v>110000000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40">
        <v>0</v>
      </c>
      <c r="P375" s="14" t="e">
        <f t="shared" si="5"/>
        <v>#DIV/0!</v>
      </c>
    </row>
    <row r="376" spans="1:16" ht="22.5" outlineLevel="1">
      <c r="A376" s="32" t="s">
        <v>613</v>
      </c>
      <c r="B376" s="2" t="s">
        <v>614</v>
      </c>
      <c r="C376" s="13">
        <v>160000000</v>
      </c>
      <c r="D376" s="13">
        <v>0</v>
      </c>
      <c r="E376" s="13">
        <v>0</v>
      </c>
      <c r="F376" s="13">
        <v>0</v>
      </c>
      <c r="G376" s="13">
        <v>160000000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40">
        <v>0</v>
      </c>
      <c r="P376" s="14" t="e">
        <f t="shared" si="5"/>
        <v>#DIV/0!</v>
      </c>
    </row>
    <row r="377" spans="1:16" ht="22.5" outlineLevel="1">
      <c r="A377" s="32" t="s">
        <v>615</v>
      </c>
      <c r="B377" s="2" t="s">
        <v>616</v>
      </c>
      <c r="C377" s="13">
        <v>132200050</v>
      </c>
      <c r="D377" s="13">
        <v>0</v>
      </c>
      <c r="E377" s="13">
        <v>0</v>
      </c>
      <c r="F377" s="13">
        <v>0</v>
      </c>
      <c r="G377" s="13">
        <v>132200050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40">
        <v>0</v>
      </c>
      <c r="P377" s="14" t="e">
        <f t="shared" si="5"/>
        <v>#DIV/0!</v>
      </c>
    </row>
    <row r="378" spans="1:16" ht="11.25" outlineLevel="1">
      <c r="A378" s="32" t="s">
        <v>617</v>
      </c>
      <c r="B378" s="2" t="s">
        <v>618</v>
      </c>
      <c r="C378" s="13">
        <v>0</v>
      </c>
      <c r="D378" s="13">
        <v>290272770</v>
      </c>
      <c r="E378" s="13">
        <v>0</v>
      </c>
      <c r="F378" s="13">
        <v>0</v>
      </c>
      <c r="G378" s="13">
        <v>0</v>
      </c>
      <c r="H378" s="13">
        <v>290272770</v>
      </c>
      <c r="I378" s="13">
        <v>290272770</v>
      </c>
      <c r="J378" s="13">
        <v>0</v>
      </c>
      <c r="K378" s="13">
        <v>290272770</v>
      </c>
      <c r="L378" s="13">
        <v>0</v>
      </c>
      <c r="M378" s="13">
        <v>290272770</v>
      </c>
      <c r="N378" s="13">
        <v>290272770</v>
      </c>
      <c r="O378" s="40">
        <v>0</v>
      </c>
      <c r="P378" s="14">
        <f t="shared" si="5"/>
        <v>1</v>
      </c>
    </row>
    <row r="379" spans="1:16" ht="11.25" outlineLevel="1">
      <c r="A379" s="2" t="s">
        <v>619</v>
      </c>
      <c r="B379" s="2" t="s">
        <v>370</v>
      </c>
      <c r="C379" s="13">
        <v>2028776287</v>
      </c>
      <c r="D379" s="13">
        <v>937983786</v>
      </c>
      <c r="E379" s="13">
        <v>0</v>
      </c>
      <c r="F379" s="13">
        <v>0</v>
      </c>
      <c r="G379" s="13">
        <v>0</v>
      </c>
      <c r="H379" s="13">
        <v>2966760073</v>
      </c>
      <c r="I379" s="13">
        <v>2966760073</v>
      </c>
      <c r="J379" s="13">
        <v>0</v>
      </c>
      <c r="K379" s="13">
        <v>2966760073</v>
      </c>
      <c r="L379" s="13">
        <v>0</v>
      </c>
      <c r="M379" s="13">
        <v>2966760073</v>
      </c>
      <c r="N379" s="13">
        <v>2966760073</v>
      </c>
      <c r="O379" s="40">
        <v>0</v>
      </c>
      <c r="P379" s="14">
        <f t="shared" si="5"/>
        <v>1</v>
      </c>
    </row>
    <row r="380" spans="1:16" ht="11.25" outlineLevel="1">
      <c r="A380" s="32" t="s">
        <v>620</v>
      </c>
      <c r="B380" s="2" t="s">
        <v>372</v>
      </c>
      <c r="C380" s="13">
        <v>2028776287</v>
      </c>
      <c r="D380" s="13">
        <v>937983786</v>
      </c>
      <c r="E380" s="13">
        <v>0</v>
      </c>
      <c r="F380" s="13">
        <v>0</v>
      </c>
      <c r="G380" s="13">
        <v>0</v>
      </c>
      <c r="H380" s="13">
        <v>2966760073</v>
      </c>
      <c r="I380" s="13">
        <v>2966760073</v>
      </c>
      <c r="J380" s="13">
        <v>0</v>
      </c>
      <c r="K380" s="13">
        <v>2966760073</v>
      </c>
      <c r="L380" s="13">
        <v>0</v>
      </c>
      <c r="M380" s="13">
        <v>2966760073</v>
      </c>
      <c r="N380" s="13">
        <v>2966760073</v>
      </c>
      <c r="O380" s="40">
        <v>0</v>
      </c>
      <c r="P380" s="14">
        <f t="shared" si="5"/>
        <v>1</v>
      </c>
    </row>
    <row r="381" spans="1:16" ht="11.25" outlineLevel="1">
      <c r="A381" s="32" t="s">
        <v>621</v>
      </c>
      <c r="B381" s="2" t="s">
        <v>374</v>
      </c>
      <c r="C381" s="13">
        <v>2028776287</v>
      </c>
      <c r="D381" s="13">
        <v>937983786</v>
      </c>
      <c r="E381" s="13">
        <v>0</v>
      </c>
      <c r="F381" s="13">
        <v>0</v>
      </c>
      <c r="G381" s="13">
        <v>0</v>
      </c>
      <c r="H381" s="13">
        <v>2966760073</v>
      </c>
      <c r="I381" s="13">
        <v>2966760073</v>
      </c>
      <c r="J381" s="13">
        <v>0</v>
      </c>
      <c r="K381" s="13">
        <v>2966760073</v>
      </c>
      <c r="L381" s="13">
        <v>0</v>
      </c>
      <c r="M381" s="13">
        <v>2966760073</v>
      </c>
      <c r="N381" s="13">
        <v>2966760073</v>
      </c>
      <c r="O381" s="40">
        <v>0</v>
      </c>
      <c r="P381" s="14">
        <f t="shared" si="5"/>
        <v>1</v>
      </c>
    </row>
    <row r="382" spans="1:16" ht="11.25" outlineLevel="1">
      <c r="A382" s="2" t="s">
        <v>622</v>
      </c>
      <c r="B382" s="2" t="s">
        <v>376</v>
      </c>
      <c r="C382" s="13">
        <v>1491614125</v>
      </c>
      <c r="D382" s="13">
        <v>631789530.21</v>
      </c>
      <c r="E382" s="13">
        <v>0</v>
      </c>
      <c r="F382" s="13">
        <v>433000000</v>
      </c>
      <c r="G382" s="13">
        <v>457103534</v>
      </c>
      <c r="H382" s="13">
        <v>2099300121.21</v>
      </c>
      <c r="I382" s="13">
        <v>1911644829.69</v>
      </c>
      <c r="J382" s="13">
        <v>187655291.52</v>
      </c>
      <c r="K382" s="13">
        <v>1911644829.69</v>
      </c>
      <c r="L382" s="13">
        <v>0</v>
      </c>
      <c r="M382" s="13">
        <v>1829864177.14</v>
      </c>
      <c r="N382" s="13">
        <v>1723726608.33</v>
      </c>
      <c r="O382" s="40">
        <v>106137568.81</v>
      </c>
      <c r="P382" s="14">
        <f t="shared" si="5"/>
        <v>0.9106105460462515</v>
      </c>
    </row>
    <row r="383" spans="1:16" ht="22.5" outlineLevel="1">
      <c r="A383" s="32" t="s">
        <v>623</v>
      </c>
      <c r="B383" s="2" t="s">
        <v>378</v>
      </c>
      <c r="C383" s="13">
        <v>1491614125</v>
      </c>
      <c r="D383" s="13">
        <v>631789530.21</v>
      </c>
      <c r="E383" s="13">
        <v>0</v>
      </c>
      <c r="F383" s="13">
        <v>433000000</v>
      </c>
      <c r="G383" s="13">
        <v>457103534</v>
      </c>
      <c r="H383" s="13">
        <v>2099300121.21</v>
      </c>
      <c r="I383" s="13">
        <v>1911644829.69</v>
      </c>
      <c r="J383" s="13">
        <v>187655291.52</v>
      </c>
      <c r="K383" s="13">
        <v>1911644829.69</v>
      </c>
      <c r="L383" s="13">
        <v>0</v>
      </c>
      <c r="M383" s="13">
        <v>1829864177.14</v>
      </c>
      <c r="N383" s="13">
        <v>1723726608.33</v>
      </c>
      <c r="O383" s="40">
        <v>106137568.81</v>
      </c>
      <c r="P383" s="14">
        <f t="shared" si="5"/>
        <v>0.9106105460462515</v>
      </c>
    </row>
    <row r="384" spans="1:16" ht="11.25" outlineLevel="1">
      <c r="A384" s="32" t="s">
        <v>624</v>
      </c>
      <c r="B384" s="2" t="s">
        <v>600</v>
      </c>
      <c r="C384" s="13">
        <v>500000000</v>
      </c>
      <c r="D384" s="13">
        <v>631789530.21</v>
      </c>
      <c r="E384" s="13">
        <v>0</v>
      </c>
      <c r="F384" s="13">
        <v>233000000</v>
      </c>
      <c r="G384" s="13">
        <v>0</v>
      </c>
      <c r="H384" s="13">
        <v>1364789530.21</v>
      </c>
      <c r="I384" s="13">
        <v>1186242170</v>
      </c>
      <c r="J384" s="13">
        <v>178547360.21</v>
      </c>
      <c r="K384" s="13">
        <v>1186242170</v>
      </c>
      <c r="L384" s="13">
        <v>0</v>
      </c>
      <c r="M384" s="13">
        <v>1104461517.45</v>
      </c>
      <c r="N384" s="13">
        <v>1005228348.2</v>
      </c>
      <c r="O384" s="40">
        <v>99233169.25</v>
      </c>
      <c r="P384" s="14">
        <f t="shared" si="5"/>
        <v>0.8691759012962775</v>
      </c>
    </row>
    <row r="385" spans="1:16" ht="22.5" outlineLevel="1">
      <c r="A385" s="32" t="s">
        <v>625</v>
      </c>
      <c r="B385" s="2" t="s">
        <v>626</v>
      </c>
      <c r="C385" s="13">
        <v>200000000</v>
      </c>
      <c r="D385" s="13">
        <v>0</v>
      </c>
      <c r="E385" s="13">
        <v>0</v>
      </c>
      <c r="F385" s="13">
        <v>200000000</v>
      </c>
      <c r="G385" s="13">
        <v>400000000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40">
        <v>0</v>
      </c>
      <c r="P385" s="14" t="e">
        <f t="shared" si="5"/>
        <v>#DIV/0!</v>
      </c>
    </row>
    <row r="386" spans="1:16" ht="11.25" outlineLevel="1">
      <c r="A386" s="32" t="s">
        <v>627</v>
      </c>
      <c r="B386" s="2" t="s">
        <v>384</v>
      </c>
      <c r="C386" s="13">
        <v>791614125</v>
      </c>
      <c r="D386" s="13">
        <v>0</v>
      </c>
      <c r="E386" s="13">
        <v>0</v>
      </c>
      <c r="F386" s="13">
        <v>0</v>
      </c>
      <c r="G386" s="13">
        <v>57103534</v>
      </c>
      <c r="H386" s="13">
        <v>734510591</v>
      </c>
      <c r="I386" s="13">
        <v>725402659.69</v>
      </c>
      <c r="J386" s="13">
        <v>9107931.31</v>
      </c>
      <c r="K386" s="13">
        <v>725402659.69</v>
      </c>
      <c r="L386" s="13">
        <v>0</v>
      </c>
      <c r="M386" s="13">
        <v>725402659.69</v>
      </c>
      <c r="N386" s="13">
        <v>718498260.13</v>
      </c>
      <c r="O386" s="40">
        <v>6904399.56</v>
      </c>
      <c r="P386" s="14">
        <f t="shared" si="5"/>
        <v>0.9876000000250508</v>
      </c>
    </row>
    <row r="387" spans="1:16" ht="11.25" outlineLevel="1">
      <c r="A387" s="2" t="s">
        <v>628</v>
      </c>
      <c r="B387" s="2" t="s">
        <v>386</v>
      </c>
      <c r="C387" s="13">
        <v>2539321468</v>
      </c>
      <c r="D387" s="13">
        <v>2178430502.37</v>
      </c>
      <c r="E387" s="13">
        <v>0</v>
      </c>
      <c r="F387" s="13">
        <v>0</v>
      </c>
      <c r="G387" s="13">
        <v>0</v>
      </c>
      <c r="H387" s="13">
        <v>4717751970.37</v>
      </c>
      <c r="I387" s="13">
        <v>1907805898</v>
      </c>
      <c r="J387" s="13">
        <v>2809946072.37</v>
      </c>
      <c r="K387" s="13">
        <v>1907805898</v>
      </c>
      <c r="L387" s="13">
        <v>0</v>
      </c>
      <c r="M387" s="13">
        <v>762384830</v>
      </c>
      <c r="N387" s="13">
        <v>638014130</v>
      </c>
      <c r="O387" s="40">
        <v>124370700</v>
      </c>
      <c r="P387" s="14">
        <f t="shared" si="5"/>
        <v>0.4043887660864834</v>
      </c>
    </row>
    <row r="388" spans="1:16" ht="22.5" outlineLevel="1">
      <c r="A388" s="32" t="s">
        <v>629</v>
      </c>
      <c r="B388" s="2" t="s">
        <v>388</v>
      </c>
      <c r="C388" s="13">
        <v>290000000</v>
      </c>
      <c r="D388" s="13">
        <v>2124967316.2</v>
      </c>
      <c r="E388" s="13">
        <v>0</v>
      </c>
      <c r="F388" s="13">
        <v>0</v>
      </c>
      <c r="G388" s="13">
        <v>0</v>
      </c>
      <c r="H388" s="13">
        <v>2414967316.2</v>
      </c>
      <c r="I388" s="13">
        <v>1907805898</v>
      </c>
      <c r="J388" s="13">
        <v>507161418.2</v>
      </c>
      <c r="K388" s="13">
        <v>1907805898</v>
      </c>
      <c r="L388" s="13">
        <v>0</v>
      </c>
      <c r="M388" s="13">
        <v>762384830</v>
      </c>
      <c r="N388" s="13">
        <v>638014130</v>
      </c>
      <c r="O388" s="40">
        <v>124370700</v>
      </c>
      <c r="P388" s="14">
        <f t="shared" si="5"/>
        <v>0.789992429794856</v>
      </c>
    </row>
    <row r="389" spans="1:16" ht="11.25" outlineLevel="1">
      <c r="A389" s="32" t="s">
        <v>630</v>
      </c>
      <c r="B389" s="2" t="s">
        <v>631</v>
      </c>
      <c r="C389" s="13">
        <v>80000000</v>
      </c>
      <c r="D389" s="13">
        <v>550137753.33</v>
      </c>
      <c r="E389" s="13">
        <v>0</v>
      </c>
      <c r="F389" s="13">
        <v>0</v>
      </c>
      <c r="G389" s="13">
        <v>0</v>
      </c>
      <c r="H389" s="13">
        <v>630137753.33</v>
      </c>
      <c r="I389" s="13">
        <v>598964002</v>
      </c>
      <c r="J389" s="13">
        <v>31173751.33</v>
      </c>
      <c r="K389" s="13">
        <v>598964002</v>
      </c>
      <c r="L389" s="13">
        <v>0</v>
      </c>
      <c r="M389" s="13">
        <v>280909960</v>
      </c>
      <c r="N389" s="13">
        <v>213150760</v>
      </c>
      <c r="O389" s="40">
        <v>67759200</v>
      </c>
      <c r="P389" s="14">
        <f t="shared" si="5"/>
        <v>0.9505286722383153</v>
      </c>
    </row>
    <row r="390" spans="1:16" ht="11.25" outlineLevel="1">
      <c r="A390" s="32" t="s">
        <v>632</v>
      </c>
      <c r="B390" s="2" t="s">
        <v>600</v>
      </c>
      <c r="C390" s="13">
        <v>10000000</v>
      </c>
      <c r="D390" s="13">
        <v>409395332.08</v>
      </c>
      <c r="E390" s="13">
        <v>0</v>
      </c>
      <c r="F390" s="13">
        <v>0</v>
      </c>
      <c r="G390" s="13">
        <v>0</v>
      </c>
      <c r="H390" s="13">
        <v>419395332.08</v>
      </c>
      <c r="I390" s="13">
        <v>380125332</v>
      </c>
      <c r="J390" s="13">
        <v>39270000.08</v>
      </c>
      <c r="K390" s="13">
        <v>380125332</v>
      </c>
      <c r="L390" s="13">
        <v>0</v>
      </c>
      <c r="M390" s="13">
        <v>131346054</v>
      </c>
      <c r="N390" s="13">
        <v>111834354</v>
      </c>
      <c r="O390" s="40">
        <v>19511700</v>
      </c>
      <c r="P390" s="14">
        <f aca="true" t="shared" si="6" ref="P390:P453">+K390/H390</f>
        <v>0.9063651951364371</v>
      </c>
    </row>
    <row r="391" spans="1:16" ht="11.25" outlineLevel="1">
      <c r="A391" s="32" t="s">
        <v>633</v>
      </c>
      <c r="B391" s="2" t="s">
        <v>634</v>
      </c>
      <c r="C391" s="13">
        <v>200000000</v>
      </c>
      <c r="D391" s="13">
        <v>1165434230.79</v>
      </c>
      <c r="E391" s="13">
        <v>0</v>
      </c>
      <c r="F391" s="13">
        <v>0</v>
      </c>
      <c r="G391" s="13">
        <v>0</v>
      </c>
      <c r="H391" s="13">
        <v>1365434230.79</v>
      </c>
      <c r="I391" s="13">
        <v>928716564</v>
      </c>
      <c r="J391" s="13">
        <v>436717666.79</v>
      </c>
      <c r="K391" s="13">
        <v>928716564</v>
      </c>
      <c r="L391" s="13">
        <v>0</v>
      </c>
      <c r="M391" s="13">
        <v>350128816</v>
      </c>
      <c r="N391" s="13">
        <v>313029016</v>
      </c>
      <c r="O391" s="40">
        <v>37099800</v>
      </c>
      <c r="P391" s="14">
        <f t="shared" si="6"/>
        <v>0.6801620635090362</v>
      </c>
    </row>
    <row r="392" spans="1:16" ht="11.25" outlineLevel="1">
      <c r="A392" s="32" t="s">
        <v>635</v>
      </c>
      <c r="B392" s="2" t="s">
        <v>396</v>
      </c>
      <c r="C392" s="13">
        <v>2249321468</v>
      </c>
      <c r="D392" s="13">
        <v>53463186.17</v>
      </c>
      <c r="E392" s="13">
        <v>0</v>
      </c>
      <c r="F392" s="13">
        <v>0</v>
      </c>
      <c r="G392" s="13">
        <v>0</v>
      </c>
      <c r="H392" s="13">
        <v>2302784654.17</v>
      </c>
      <c r="I392" s="13">
        <v>0</v>
      </c>
      <c r="J392" s="13">
        <v>2302784654.17</v>
      </c>
      <c r="K392" s="13">
        <v>0</v>
      </c>
      <c r="L392" s="13">
        <v>0</v>
      </c>
      <c r="M392" s="13">
        <v>0</v>
      </c>
      <c r="N392" s="13">
        <v>0</v>
      </c>
      <c r="O392" s="40">
        <v>0</v>
      </c>
      <c r="P392" s="14">
        <f t="shared" si="6"/>
        <v>0</v>
      </c>
    </row>
    <row r="393" spans="1:16" ht="11.25" outlineLevel="1">
      <c r="A393" s="32" t="s">
        <v>636</v>
      </c>
      <c r="B393" s="2" t="s">
        <v>637</v>
      </c>
      <c r="C393" s="13">
        <v>2249321468</v>
      </c>
      <c r="D393" s="13">
        <v>53463186.17</v>
      </c>
      <c r="E393" s="13">
        <v>0</v>
      </c>
      <c r="F393" s="13">
        <v>0</v>
      </c>
      <c r="G393" s="13">
        <v>0</v>
      </c>
      <c r="H393" s="13">
        <v>2302784654.17</v>
      </c>
      <c r="I393" s="13">
        <v>0</v>
      </c>
      <c r="J393" s="13">
        <v>2302784654.17</v>
      </c>
      <c r="K393" s="13">
        <v>0</v>
      </c>
      <c r="L393" s="13">
        <v>0</v>
      </c>
      <c r="M393" s="13">
        <v>0</v>
      </c>
      <c r="N393" s="13">
        <v>0</v>
      </c>
      <c r="O393" s="40">
        <v>0</v>
      </c>
      <c r="P393" s="14">
        <f t="shared" si="6"/>
        <v>0</v>
      </c>
    </row>
    <row r="394" spans="1:16" ht="11.25" outlineLevel="1">
      <c r="A394" s="2" t="s">
        <v>638</v>
      </c>
      <c r="B394" s="2" t="s">
        <v>439</v>
      </c>
      <c r="C394" s="13">
        <v>1844080060</v>
      </c>
      <c r="D394" s="13">
        <v>1338864505.19</v>
      </c>
      <c r="E394" s="13">
        <v>0</v>
      </c>
      <c r="F394" s="13">
        <v>0</v>
      </c>
      <c r="G394" s="13">
        <v>0</v>
      </c>
      <c r="H394" s="13">
        <v>3182944565.19</v>
      </c>
      <c r="I394" s="13">
        <v>1618182411</v>
      </c>
      <c r="J394" s="13">
        <v>1564762154.19</v>
      </c>
      <c r="K394" s="13">
        <v>1618182411</v>
      </c>
      <c r="L394" s="13">
        <v>0</v>
      </c>
      <c r="M394" s="13">
        <v>307270037</v>
      </c>
      <c r="N394" s="13">
        <v>212793004</v>
      </c>
      <c r="O394" s="40">
        <v>94477033</v>
      </c>
      <c r="P394" s="14">
        <f t="shared" si="6"/>
        <v>0.5083916410914324</v>
      </c>
    </row>
    <row r="395" spans="1:16" ht="11.25" outlineLevel="1">
      <c r="A395" s="2" t="s">
        <v>639</v>
      </c>
      <c r="B395" s="2" t="s">
        <v>441</v>
      </c>
      <c r="C395" s="13">
        <v>1264951942</v>
      </c>
      <c r="D395" s="13">
        <v>1271315776.19</v>
      </c>
      <c r="E395" s="13">
        <v>0</v>
      </c>
      <c r="F395" s="13">
        <v>0</v>
      </c>
      <c r="G395" s="13">
        <v>0</v>
      </c>
      <c r="H395" s="13">
        <v>2536267718.19</v>
      </c>
      <c r="I395" s="13">
        <v>1327137667</v>
      </c>
      <c r="J395" s="13">
        <v>1209130051.19</v>
      </c>
      <c r="K395" s="13">
        <v>1327137667</v>
      </c>
      <c r="L395" s="13">
        <v>0</v>
      </c>
      <c r="M395" s="13">
        <v>192625637</v>
      </c>
      <c r="N395" s="13">
        <v>137024060</v>
      </c>
      <c r="O395" s="40">
        <v>55601577</v>
      </c>
      <c r="P395" s="14">
        <f t="shared" si="6"/>
        <v>0.5232640298505663</v>
      </c>
    </row>
    <row r="396" spans="1:16" ht="22.5" outlineLevel="1">
      <c r="A396" s="32" t="s">
        <v>640</v>
      </c>
      <c r="B396" s="2" t="s">
        <v>443</v>
      </c>
      <c r="C396" s="13">
        <v>1264951942</v>
      </c>
      <c r="D396" s="13">
        <v>1271315776.19</v>
      </c>
      <c r="E396" s="13">
        <v>0</v>
      </c>
      <c r="F396" s="13">
        <v>0</v>
      </c>
      <c r="G396" s="13">
        <v>0</v>
      </c>
      <c r="H396" s="13">
        <v>2536267718.19</v>
      </c>
      <c r="I396" s="13">
        <v>1327137667</v>
      </c>
      <c r="J396" s="13">
        <v>1209130051.19</v>
      </c>
      <c r="K396" s="13">
        <v>1327137667</v>
      </c>
      <c r="L396" s="13">
        <v>0</v>
      </c>
      <c r="M396" s="13">
        <v>192625637</v>
      </c>
      <c r="N396" s="13">
        <v>137024060</v>
      </c>
      <c r="O396" s="40">
        <v>55601577</v>
      </c>
      <c r="P396" s="14">
        <f t="shared" si="6"/>
        <v>0.5232640298505663</v>
      </c>
    </row>
    <row r="397" spans="1:16" ht="11.25" outlineLevel="1">
      <c r="A397" s="32" t="s">
        <v>641</v>
      </c>
      <c r="B397" s="2" t="s">
        <v>642</v>
      </c>
      <c r="C397" s="13">
        <v>1264951942</v>
      </c>
      <c r="D397" s="13">
        <v>271315776.19</v>
      </c>
      <c r="E397" s="13">
        <v>0</v>
      </c>
      <c r="F397" s="13">
        <v>0</v>
      </c>
      <c r="G397" s="13">
        <v>0</v>
      </c>
      <c r="H397" s="13">
        <v>1536267718.19</v>
      </c>
      <c r="I397" s="13">
        <v>928923280</v>
      </c>
      <c r="J397" s="13">
        <v>607344438.19</v>
      </c>
      <c r="K397" s="13">
        <v>928923280</v>
      </c>
      <c r="L397" s="13">
        <v>0</v>
      </c>
      <c r="M397" s="13">
        <v>0</v>
      </c>
      <c r="N397" s="13">
        <v>0</v>
      </c>
      <c r="O397" s="40">
        <v>0</v>
      </c>
      <c r="P397" s="14">
        <f t="shared" si="6"/>
        <v>0.6046623703676068</v>
      </c>
    </row>
    <row r="398" spans="1:16" ht="11.25" outlineLevel="1">
      <c r="A398" s="32" t="s">
        <v>643</v>
      </c>
      <c r="B398" s="2" t="s">
        <v>600</v>
      </c>
      <c r="C398" s="13">
        <v>0</v>
      </c>
      <c r="D398" s="13">
        <v>1000000000</v>
      </c>
      <c r="E398" s="13">
        <v>0</v>
      </c>
      <c r="F398" s="13">
        <v>0</v>
      </c>
      <c r="G398" s="13">
        <v>0</v>
      </c>
      <c r="H398" s="13">
        <v>1000000000</v>
      </c>
      <c r="I398" s="13">
        <v>398214387</v>
      </c>
      <c r="J398" s="13">
        <v>601785613</v>
      </c>
      <c r="K398" s="13">
        <v>398214387</v>
      </c>
      <c r="L398" s="13">
        <v>0</v>
      </c>
      <c r="M398" s="13">
        <v>192625637</v>
      </c>
      <c r="N398" s="13">
        <v>137024060</v>
      </c>
      <c r="O398" s="40">
        <v>55601577</v>
      </c>
      <c r="P398" s="14">
        <f t="shared" si="6"/>
        <v>0.398214387</v>
      </c>
    </row>
    <row r="399" spans="1:16" ht="11.25" outlineLevel="1">
      <c r="A399" s="2" t="s">
        <v>644</v>
      </c>
      <c r="B399" s="2" t="s">
        <v>455</v>
      </c>
      <c r="C399" s="13">
        <v>579128118</v>
      </c>
      <c r="D399" s="13">
        <v>67548729</v>
      </c>
      <c r="E399" s="13">
        <v>0</v>
      </c>
      <c r="F399" s="13">
        <v>0</v>
      </c>
      <c r="G399" s="13">
        <v>0</v>
      </c>
      <c r="H399" s="13">
        <v>646676847</v>
      </c>
      <c r="I399" s="13">
        <v>291044744</v>
      </c>
      <c r="J399" s="13">
        <v>355632103</v>
      </c>
      <c r="K399" s="13">
        <v>291044744</v>
      </c>
      <c r="L399" s="13">
        <v>0</v>
      </c>
      <c r="M399" s="13">
        <v>114644400</v>
      </c>
      <c r="N399" s="13">
        <v>75768944</v>
      </c>
      <c r="O399" s="40">
        <v>38875456</v>
      </c>
      <c r="P399" s="14">
        <f t="shared" si="6"/>
        <v>0.45006210652227047</v>
      </c>
    </row>
    <row r="400" spans="1:16" ht="11.25" outlineLevel="1">
      <c r="A400" s="32" t="s">
        <v>645</v>
      </c>
      <c r="B400" s="2" t="s">
        <v>457</v>
      </c>
      <c r="C400" s="13">
        <v>579128118</v>
      </c>
      <c r="D400" s="13">
        <v>67548729</v>
      </c>
      <c r="E400" s="13">
        <v>0</v>
      </c>
      <c r="F400" s="13">
        <v>0</v>
      </c>
      <c r="G400" s="13">
        <v>0</v>
      </c>
      <c r="H400" s="13">
        <v>646676847</v>
      </c>
      <c r="I400" s="13">
        <v>291044744</v>
      </c>
      <c r="J400" s="13">
        <v>355632103</v>
      </c>
      <c r="K400" s="13">
        <v>291044744</v>
      </c>
      <c r="L400" s="13">
        <v>0</v>
      </c>
      <c r="M400" s="13">
        <v>114644400</v>
      </c>
      <c r="N400" s="13">
        <v>75768944</v>
      </c>
      <c r="O400" s="40">
        <v>38875456</v>
      </c>
      <c r="P400" s="14">
        <f t="shared" si="6"/>
        <v>0.45006210652227047</v>
      </c>
    </row>
    <row r="401" spans="1:16" ht="11.25" outlineLevel="1">
      <c r="A401" s="32" t="s">
        <v>646</v>
      </c>
      <c r="B401" s="2" t="s">
        <v>600</v>
      </c>
      <c r="C401" s="13">
        <v>579128118</v>
      </c>
      <c r="D401" s="13">
        <v>34765049</v>
      </c>
      <c r="E401" s="13">
        <v>0</v>
      </c>
      <c r="F401" s="13">
        <v>0</v>
      </c>
      <c r="G401" s="13">
        <v>0</v>
      </c>
      <c r="H401" s="13">
        <v>613893167</v>
      </c>
      <c r="I401" s="13">
        <v>291044744</v>
      </c>
      <c r="J401" s="13">
        <v>322848423</v>
      </c>
      <c r="K401" s="13">
        <v>291044744</v>
      </c>
      <c r="L401" s="13">
        <v>0</v>
      </c>
      <c r="M401" s="13">
        <v>114644400</v>
      </c>
      <c r="N401" s="13">
        <v>75768944</v>
      </c>
      <c r="O401" s="40">
        <v>38875456</v>
      </c>
      <c r="P401" s="14">
        <f t="shared" si="6"/>
        <v>0.47409673155720267</v>
      </c>
    </row>
    <row r="402" spans="1:16" ht="11.25" outlineLevel="1">
      <c r="A402" s="32" t="s">
        <v>647</v>
      </c>
      <c r="B402" s="2" t="s">
        <v>648</v>
      </c>
      <c r="C402" s="13">
        <v>0</v>
      </c>
      <c r="D402" s="13">
        <v>32783680</v>
      </c>
      <c r="E402" s="13">
        <v>0</v>
      </c>
      <c r="F402" s="13">
        <v>0</v>
      </c>
      <c r="G402" s="13">
        <v>0</v>
      </c>
      <c r="H402" s="13">
        <v>32783680</v>
      </c>
      <c r="I402" s="13">
        <v>0</v>
      </c>
      <c r="J402" s="13">
        <v>32783680</v>
      </c>
      <c r="K402" s="13">
        <v>0</v>
      </c>
      <c r="L402" s="13">
        <v>0</v>
      </c>
      <c r="M402" s="13">
        <v>0</v>
      </c>
      <c r="N402" s="13">
        <v>0</v>
      </c>
      <c r="O402" s="40">
        <v>0</v>
      </c>
      <c r="P402" s="14">
        <f t="shared" si="6"/>
        <v>0</v>
      </c>
    </row>
    <row r="403" spans="1:16" ht="11.25" outlineLevel="1">
      <c r="A403" s="2" t="s">
        <v>649</v>
      </c>
      <c r="B403" s="2" t="s">
        <v>465</v>
      </c>
      <c r="C403" s="13">
        <v>80000000</v>
      </c>
      <c r="D403" s="13">
        <v>1323268650</v>
      </c>
      <c r="E403" s="13">
        <v>0</v>
      </c>
      <c r="F403" s="13">
        <v>1000000000</v>
      </c>
      <c r="G403" s="13">
        <v>1000000000</v>
      </c>
      <c r="H403" s="13">
        <v>1403268650</v>
      </c>
      <c r="I403" s="13">
        <v>951064350</v>
      </c>
      <c r="J403" s="13">
        <v>452204300</v>
      </c>
      <c r="K403" s="13">
        <v>951064350</v>
      </c>
      <c r="L403" s="13">
        <v>0</v>
      </c>
      <c r="M403" s="13">
        <v>281475002.4</v>
      </c>
      <c r="N403" s="13">
        <v>270732194.4</v>
      </c>
      <c r="O403" s="40">
        <v>10742808</v>
      </c>
      <c r="P403" s="14">
        <f t="shared" si="6"/>
        <v>0.6777493033853497</v>
      </c>
    </row>
    <row r="404" spans="1:16" ht="11.25" outlineLevel="1">
      <c r="A404" s="2" t="s">
        <v>650</v>
      </c>
      <c r="B404" s="2" t="s">
        <v>478</v>
      </c>
      <c r="C404" s="13">
        <v>80000000</v>
      </c>
      <c r="D404" s="13">
        <v>1023268650</v>
      </c>
      <c r="E404" s="13">
        <v>0</v>
      </c>
      <c r="F404" s="13">
        <v>1000000000</v>
      </c>
      <c r="G404" s="13">
        <v>1000000000</v>
      </c>
      <c r="H404" s="13">
        <v>1103268650</v>
      </c>
      <c r="I404" s="13">
        <v>809963350</v>
      </c>
      <c r="J404" s="13">
        <v>293305300</v>
      </c>
      <c r="K404" s="13">
        <v>809963350</v>
      </c>
      <c r="L404" s="13">
        <v>0</v>
      </c>
      <c r="M404" s="13">
        <v>222214002.4</v>
      </c>
      <c r="N404" s="13">
        <v>211471194.4</v>
      </c>
      <c r="O404" s="40">
        <v>10742808</v>
      </c>
      <c r="P404" s="14">
        <f t="shared" si="6"/>
        <v>0.7341487950373646</v>
      </c>
    </row>
    <row r="405" spans="1:16" ht="11.25" outlineLevel="1">
      <c r="A405" s="32" t="s">
        <v>651</v>
      </c>
      <c r="B405" s="2" t="s">
        <v>480</v>
      </c>
      <c r="C405" s="13">
        <v>80000000</v>
      </c>
      <c r="D405" s="13">
        <v>1023268650</v>
      </c>
      <c r="E405" s="13">
        <v>0</v>
      </c>
      <c r="F405" s="13">
        <v>1000000000</v>
      </c>
      <c r="G405" s="13">
        <v>1000000000</v>
      </c>
      <c r="H405" s="13">
        <v>1103268650</v>
      </c>
      <c r="I405" s="13">
        <v>809963350</v>
      </c>
      <c r="J405" s="13">
        <v>293305300</v>
      </c>
      <c r="K405" s="13">
        <v>809963350</v>
      </c>
      <c r="L405" s="13">
        <v>0</v>
      </c>
      <c r="M405" s="13">
        <v>222214002.4</v>
      </c>
      <c r="N405" s="13">
        <v>211471194.4</v>
      </c>
      <c r="O405" s="40">
        <v>10742808</v>
      </c>
      <c r="P405" s="14">
        <f t="shared" si="6"/>
        <v>0.7341487950373646</v>
      </c>
    </row>
    <row r="406" spans="1:16" ht="11.25" outlineLevel="1">
      <c r="A406" s="32" t="s">
        <v>652</v>
      </c>
      <c r="B406" s="2" t="s">
        <v>653</v>
      </c>
      <c r="C406" s="13">
        <v>0</v>
      </c>
      <c r="D406" s="13">
        <v>1000000000</v>
      </c>
      <c r="E406" s="13">
        <v>0</v>
      </c>
      <c r="F406" s="13">
        <v>1000000000</v>
      </c>
      <c r="G406" s="13">
        <v>1000000000</v>
      </c>
      <c r="H406" s="13">
        <v>1000000000</v>
      </c>
      <c r="I406" s="13">
        <v>706694700</v>
      </c>
      <c r="J406" s="13">
        <v>293305300</v>
      </c>
      <c r="K406" s="13">
        <v>706694700</v>
      </c>
      <c r="L406" s="13">
        <v>0</v>
      </c>
      <c r="M406" s="13">
        <v>118945352.4</v>
      </c>
      <c r="N406" s="13">
        <v>108202544.4</v>
      </c>
      <c r="O406" s="40">
        <v>10742808</v>
      </c>
      <c r="P406" s="14">
        <f t="shared" si="6"/>
        <v>0.7066947</v>
      </c>
    </row>
    <row r="407" spans="1:16" ht="11.25" outlineLevel="1">
      <c r="A407" s="32" t="s">
        <v>654</v>
      </c>
      <c r="B407" s="2" t="s">
        <v>484</v>
      </c>
      <c r="C407" s="13">
        <v>80000000</v>
      </c>
      <c r="D407" s="13">
        <v>23268650</v>
      </c>
      <c r="E407" s="13">
        <v>0</v>
      </c>
      <c r="F407" s="13">
        <v>0</v>
      </c>
      <c r="G407" s="13">
        <v>0</v>
      </c>
      <c r="H407" s="13">
        <v>103268650</v>
      </c>
      <c r="I407" s="13">
        <v>103268650</v>
      </c>
      <c r="J407" s="13">
        <v>0</v>
      </c>
      <c r="K407" s="13">
        <v>103268650</v>
      </c>
      <c r="L407" s="13">
        <v>0</v>
      </c>
      <c r="M407" s="13">
        <v>103268650</v>
      </c>
      <c r="N407" s="13">
        <v>103268650</v>
      </c>
      <c r="O407" s="40">
        <v>0</v>
      </c>
      <c r="P407" s="14">
        <f t="shared" si="6"/>
        <v>1</v>
      </c>
    </row>
    <row r="408" spans="1:16" ht="11.25" outlineLevel="1">
      <c r="A408" s="2" t="s">
        <v>655</v>
      </c>
      <c r="B408" s="2" t="s">
        <v>656</v>
      </c>
      <c r="C408" s="13">
        <v>0</v>
      </c>
      <c r="D408" s="13">
        <v>300000000</v>
      </c>
      <c r="E408" s="13">
        <v>0</v>
      </c>
      <c r="F408" s="13">
        <v>0</v>
      </c>
      <c r="G408" s="13">
        <v>0</v>
      </c>
      <c r="H408" s="13">
        <v>300000000</v>
      </c>
      <c r="I408" s="13">
        <v>141101000</v>
      </c>
      <c r="J408" s="13">
        <v>158899000</v>
      </c>
      <c r="K408" s="13">
        <v>141101000</v>
      </c>
      <c r="L408" s="13">
        <v>0</v>
      </c>
      <c r="M408" s="13">
        <v>59261000</v>
      </c>
      <c r="N408" s="13">
        <v>59261000</v>
      </c>
      <c r="O408" s="40">
        <v>0</v>
      </c>
      <c r="P408" s="14">
        <f t="shared" si="6"/>
        <v>0.4703366666666667</v>
      </c>
    </row>
    <row r="409" spans="1:16" ht="11.25" outlineLevel="1">
      <c r="A409" s="32" t="s">
        <v>657</v>
      </c>
      <c r="B409" s="2" t="s">
        <v>658</v>
      </c>
      <c r="C409" s="13">
        <v>0</v>
      </c>
      <c r="D409" s="13">
        <v>300000000</v>
      </c>
      <c r="E409" s="13">
        <v>0</v>
      </c>
      <c r="F409" s="13">
        <v>0</v>
      </c>
      <c r="G409" s="13">
        <v>0</v>
      </c>
      <c r="H409" s="13">
        <v>300000000</v>
      </c>
      <c r="I409" s="13">
        <v>141101000</v>
      </c>
      <c r="J409" s="13">
        <v>158899000</v>
      </c>
      <c r="K409" s="13">
        <v>141101000</v>
      </c>
      <c r="L409" s="13">
        <v>0</v>
      </c>
      <c r="M409" s="13">
        <v>59261000</v>
      </c>
      <c r="N409" s="13">
        <v>59261000</v>
      </c>
      <c r="O409" s="40">
        <v>0</v>
      </c>
      <c r="P409" s="14">
        <f t="shared" si="6"/>
        <v>0.4703366666666667</v>
      </c>
    </row>
    <row r="410" spans="1:16" ht="11.25" outlineLevel="1">
      <c r="A410" s="32" t="s">
        <v>659</v>
      </c>
      <c r="B410" s="2" t="s">
        <v>653</v>
      </c>
      <c r="C410" s="13">
        <v>0</v>
      </c>
      <c r="D410" s="13">
        <v>300000000</v>
      </c>
      <c r="E410" s="13">
        <v>0</v>
      </c>
      <c r="F410" s="13">
        <v>0</v>
      </c>
      <c r="G410" s="13">
        <v>0</v>
      </c>
      <c r="H410" s="13">
        <v>300000000</v>
      </c>
      <c r="I410" s="13">
        <v>141101000</v>
      </c>
      <c r="J410" s="13">
        <v>158899000</v>
      </c>
      <c r="K410" s="13">
        <v>141101000</v>
      </c>
      <c r="L410" s="13">
        <v>0</v>
      </c>
      <c r="M410" s="13">
        <v>59261000</v>
      </c>
      <c r="N410" s="13">
        <v>59261000</v>
      </c>
      <c r="O410" s="40">
        <v>0</v>
      </c>
      <c r="P410" s="14">
        <f t="shared" si="6"/>
        <v>0.4703366666666667</v>
      </c>
    </row>
    <row r="411" spans="1:16" ht="11.25" outlineLevel="1">
      <c r="A411" s="2" t="s">
        <v>660</v>
      </c>
      <c r="B411" s="2" t="s">
        <v>510</v>
      </c>
      <c r="C411" s="13">
        <v>2108349476</v>
      </c>
      <c r="D411" s="13">
        <v>19947042458.47</v>
      </c>
      <c r="E411" s="13">
        <v>0</v>
      </c>
      <c r="F411" s="13">
        <v>738950482</v>
      </c>
      <c r="G411" s="13">
        <v>2305131936.28</v>
      </c>
      <c r="H411" s="13">
        <v>20489210480.19</v>
      </c>
      <c r="I411" s="13">
        <v>9263738592.8</v>
      </c>
      <c r="J411" s="13">
        <v>11225471887.39</v>
      </c>
      <c r="K411" s="13">
        <v>9263738592.8</v>
      </c>
      <c r="L411" s="13">
        <v>0</v>
      </c>
      <c r="M411" s="13">
        <v>7112879623.3</v>
      </c>
      <c r="N411" s="13">
        <v>7009037617.3</v>
      </c>
      <c r="O411" s="40">
        <v>103842006</v>
      </c>
      <c r="P411" s="14">
        <f t="shared" si="6"/>
        <v>0.45212765039222225</v>
      </c>
    </row>
    <row r="412" spans="1:16" ht="11.25" outlineLevel="1">
      <c r="A412" s="2" t="s">
        <v>661</v>
      </c>
      <c r="B412" s="2" t="s">
        <v>530</v>
      </c>
      <c r="C412" s="13">
        <v>1248349476</v>
      </c>
      <c r="D412" s="13">
        <v>19565138792.92</v>
      </c>
      <c r="E412" s="13">
        <v>0</v>
      </c>
      <c r="F412" s="13">
        <v>738950482</v>
      </c>
      <c r="G412" s="13">
        <v>2305131936.28</v>
      </c>
      <c r="H412" s="13">
        <v>19247306814.64</v>
      </c>
      <c r="I412" s="13">
        <v>8644368461.8</v>
      </c>
      <c r="J412" s="13">
        <v>10602938352.84</v>
      </c>
      <c r="K412" s="13">
        <v>8644368461.8</v>
      </c>
      <c r="L412" s="13">
        <v>0</v>
      </c>
      <c r="M412" s="13">
        <v>6856566642.3</v>
      </c>
      <c r="N412" s="13">
        <v>6791764634.3</v>
      </c>
      <c r="O412" s="40">
        <v>64802008</v>
      </c>
      <c r="P412" s="14">
        <f t="shared" si="6"/>
        <v>0.4491209365055099</v>
      </c>
    </row>
    <row r="413" spans="1:16" ht="22.5" outlineLevel="1">
      <c r="A413" s="2" t="s">
        <v>662</v>
      </c>
      <c r="B413" s="2" t="s">
        <v>663</v>
      </c>
      <c r="C413" s="13">
        <v>0</v>
      </c>
      <c r="D413" s="13">
        <v>3908975873.92</v>
      </c>
      <c r="E413" s="13">
        <v>0</v>
      </c>
      <c r="F413" s="13">
        <v>481215881</v>
      </c>
      <c r="G413" s="13">
        <v>46852543.08</v>
      </c>
      <c r="H413" s="13">
        <v>4343339211.84</v>
      </c>
      <c r="I413" s="13">
        <v>3309022517</v>
      </c>
      <c r="J413" s="13">
        <v>1034316694.84</v>
      </c>
      <c r="K413" s="13">
        <v>3309022517</v>
      </c>
      <c r="L413" s="13">
        <v>0</v>
      </c>
      <c r="M413" s="13">
        <v>1621220697.5</v>
      </c>
      <c r="N413" s="13">
        <v>1556418689.5</v>
      </c>
      <c r="O413" s="40">
        <v>64802008</v>
      </c>
      <c r="P413" s="14">
        <f t="shared" si="6"/>
        <v>0.7618614056161124</v>
      </c>
    </row>
    <row r="414" spans="1:16" ht="11.25" outlineLevel="1">
      <c r="A414" s="32" t="s">
        <v>664</v>
      </c>
      <c r="B414" s="2" t="s">
        <v>1215</v>
      </c>
      <c r="C414" s="13">
        <v>0</v>
      </c>
      <c r="D414" s="13">
        <v>800000000</v>
      </c>
      <c r="E414" s="13">
        <v>0</v>
      </c>
      <c r="F414" s="13">
        <v>0</v>
      </c>
      <c r="G414" s="13">
        <v>0</v>
      </c>
      <c r="H414" s="13">
        <v>800000000</v>
      </c>
      <c r="I414" s="13">
        <v>627722657</v>
      </c>
      <c r="J414" s="13">
        <v>172277343</v>
      </c>
      <c r="K414" s="13">
        <v>627722657</v>
      </c>
      <c r="L414" s="13">
        <v>0</v>
      </c>
      <c r="M414" s="13">
        <v>195941724</v>
      </c>
      <c r="N414" s="13">
        <v>179592716</v>
      </c>
      <c r="O414" s="40">
        <v>16349008</v>
      </c>
      <c r="P414" s="14">
        <f t="shared" si="6"/>
        <v>0.78465332125</v>
      </c>
    </row>
    <row r="415" spans="1:16" ht="11.25" outlineLevel="1">
      <c r="A415" s="32" t="s">
        <v>665</v>
      </c>
      <c r="B415" s="2" t="s">
        <v>666</v>
      </c>
      <c r="C415" s="13">
        <v>0</v>
      </c>
      <c r="D415" s="13">
        <v>600000000</v>
      </c>
      <c r="E415" s="13">
        <v>0</v>
      </c>
      <c r="F415" s="13">
        <v>0</v>
      </c>
      <c r="G415" s="13">
        <v>0</v>
      </c>
      <c r="H415" s="13">
        <v>600000000</v>
      </c>
      <c r="I415" s="13">
        <v>433129000</v>
      </c>
      <c r="J415" s="13">
        <v>166871000</v>
      </c>
      <c r="K415" s="13">
        <v>433129000</v>
      </c>
      <c r="L415" s="13">
        <v>0</v>
      </c>
      <c r="M415" s="13">
        <v>101178000</v>
      </c>
      <c r="N415" s="13">
        <v>54178000</v>
      </c>
      <c r="O415" s="40">
        <v>47000000</v>
      </c>
      <c r="P415" s="14">
        <f t="shared" si="6"/>
        <v>0.7218816666666666</v>
      </c>
    </row>
    <row r="416" spans="1:16" ht="11.25" outlineLevel="1">
      <c r="A416" s="32" t="s">
        <v>667</v>
      </c>
      <c r="B416" s="2" t="s">
        <v>668</v>
      </c>
      <c r="C416" s="13">
        <v>0</v>
      </c>
      <c r="D416" s="13">
        <v>500000000</v>
      </c>
      <c r="E416" s="13">
        <v>0</v>
      </c>
      <c r="F416" s="13">
        <v>0</v>
      </c>
      <c r="G416" s="13">
        <v>0</v>
      </c>
      <c r="H416" s="13">
        <v>500000000</v>
      </c>
      <c r="I416" s="13">
        <v>350000000</v>
      </c>
      <c r="J416" s="13">
        <v>150000000</v>
      </c>
      <c r="K416" s="13">
        <v>350000000</v>
      </c>
      <c r="L416" s="13">
        <v>0</v>
      </c>
      <c r="M416" s="13">
        <v>70000000</v>
      </c>
      <c r="N416" s="13">
        <v>70000000</v>
      </c>
      <c r="O416" s="40">
        <v>0</v>
      </c>
      <c r="P416" s="14">
        <f t="shared" si="6"/>
        <v>0.7</v>
      </c>
    </row>
    <row r="417" spans="1:16" ht="11.25" outlineLevel="1">
      <c r="A417" s="32" t="s">
        <v>669</v>
      </c>
      <c r="B417" s="2" t="s">
        <v>670</v>
      </c>
      <c r="C417" s="13">
        <v>0</v>
      </c>
      <c r="D417" s="13">
        <v>115959617</v>
      </c>
      <c r="E417" s="13">
        <v>0</v>
      </c>
      <c r="F417" s="13">
        <v>0</v>
      </c>
      <c r="G417" s="13">
        <v>0</v>
      </c>
      <c r="H417" s="13">
        <v>115959617</v>
      </c>
      <c r="I417" s="13">
        <v>36176724</v>
      </c>
      <c r="J417" s="13">
        <v>79782893</v>
      </c>
      <c r="K417" s="13">
        <v>36176724</v>
      </c>
      <c r="L417" s="13">
        <v>0</v>
      </c>
      <c r="M417" s="13">
        <v>9394800</v>
      </c>
      <c r="N417" s="13">
        <v>9394800</v>
      </c>
      <c r="O417" s="40">
        <v>0</v>
      </c>
      <c r="P417" s="14">
        <f t="shared" si="6"/>
        <v>0.3119769186543622</v>
      </c>
    </row>
    <row r="418" spans="1:16" ht="11.25" outlineLevel="1">
      <c r="A418" s="32" t="s">
        <v>671</v>
      </c>
      <c r="B418" s="2" t="s">
        <v>1490</v>
      </c>
      <c r="C418" s="13">
        <v>0</v>
      </c>
      <c r="D418" s="13">
        <v>1000000000</v>
      </c>
      <c r="E418" s="13">
        <v>0</v>
      </c>
      <c r="F418" s="13">
        <v>0</v>
      </c>
      <c r="G418" s="13">
        <v>0</v>
      </c>
      <c r="H418" s="13">
        <v>1000000000</v>
      </c>
      <c r="I418" s="13">
        <v>769490279</v>
      </c>
      <c r="J418" s="13">
        <v>230509721</v>
      </c>
      <c r="K418" s="13">
        <v>769490279</v>
      </c>
      <c r="L418" s="13">
        <v>0</v>
      </c>
      <c r="M418" s="13">
        <v>382985779.5</v>
      </c>
      <c r="N418" s="13">
        <v>382985779.5</v>
      </c>
      <c r="O418" s="40">
        <v>0</v>
      </c>
      <c r="P418" s="14">
        <f t="shared" si="6"/>
        <v>0.769490279</v>
      </c>
    </row>
    <row r="419" spans="1:16" ht="11.25" outlineLevel="1">
      <c r="A419" s="32" t="s">
        <v>672</v>
      </c>
      <c r="B419" s="2" t="s">
        <v>673</v>
      </c>
      <c r="C419" s="13">
        <v>0</v>
      </c>
      <c r="D419" s="13">
        <v>500000000</v>
      </c>
      <c r="E419" s="13">
        <v>0</v>
      </c>
      <c r="F419" s="13">
        <v>0</v>
      </c>
      <c r="G419" s="13">
        <v>0</v>
      </c>
      <c r="H419" s="13">
        <v>500000000</v>
      </c>
      <c r="I419" s="13">
        <v>272554176</v>
      </c>
      <c r="J419" s="13">
        <v>227445824</v>
      </c>
      <c r="K419" s="13">
        <v>272554176</v>
      </c>
      <c r="L419" s="13">
        <v>0</v>
      </c>
      <c r="M419" s="13">
        <v>111840713</v>
      </c>
      <c r="N419" s="13">
        <v>111840713</v>
      </c>
      <c r="O419" s="40">
        <v>0</v>
      </c>
      <c r="P419" s="14">
        <f t="shared" si="6"/>
        <v>0.545108352</v>
      </c>
    </row>
    <row r="420" spans="1:16" ht="11.25" outlineLevel="1">
      <c r="A420" s="32" t="s">
        <v>674</v>
      </c>
      <c r="B420" s="2" t="s">
        <v>600</v>
      </c>
      <c r="C420" s="13">
        <v>0</v>
      </c>
      <c r="D420" s="13">
        <v>393016256.92</v>
      </c>
      <c r="E420" s="13">
        <v>0</v>
      </c>
      <c r="F420" s="13">
        <v>481215881</v>
      </c>
      <c r="G420" s="13">
        <v>46852543.08</v>
      </c>
      <c r="H420" s="13">
        <v>827379594.84</v>
      </c>
      <c r="I420" s="13">
        <v>819949681</v>
      </c>
      <c r="J420" s="13">
        <v>7429913.84</v>
      </c>
      <c r="K420" s="13">
        <v>819949681</v>
      </c>
      <c r="L420" s="13">
        <v>0</v>
      </c>
      <c r="M420" s="13">
        <v>749879681</v>
      </c>
      <c r="N420" s="13">
        <v>748426681</v>
      </c>
      <c r="O420" s="40">
        <v>1453000</v>
      </c>
      <c r="P420" s="14">
        <f t="shared" si="6"/>
        <v>0.9910199455167409</v>
      </c>
    </row>
    <row r="421" spans="1:16" ht="11.25" outlineLevel="1">
      <c r="A421" s="32" t="s">
        <v>675</v>
      </c>
      <c r="B421" s="2" t="s">
        <v>546</v>
      </c>
      <c r="C421" s="13">
        <v>998349476</v>
      </c>
      <c r="D421" s="13">
        <v>15656162919</v>
      </c>
      <c r="E421" s="13">
        <v>0</v>
      </c>
      <c r="F421" s="13">
        <v>257734601</v>
      </c>
      <c r="G421" s="13">
        <v>2258279393.2</v>
      </c>
      <c r="H421" s="13">
        <v>14653967602.8</v>
      </c>
      <c r="I421" s="13">
        <v>5085345944.8</v>
      </c>
      <c r="J421" s="13">
        <v>9568621658</v>
      </c>
      <c r="K421" s="13">
        <v>5085345944.8</v>
      </c>
      <c r="L421" s="13">
        <v>0</v>
      </c>
      <c r="M421" s="13">
        <v>5085345944.8</v>
      </c>
      <c r="N421" s="13">
        <v>5085345944.8</v>
      </c>
      <c r="O421" s="40">
        <v>0</v>
      </c>
      <c r="P421" s="14">
        <f t="shared" si="6"/>
        <v>0.34702860567456967</v>
      </c>
    </row>
    <row r="422" spans="1:16" ht="11.25" outlineLevel="1">
      <c r="A422" s="32" t="s">
        <v>676</v>
      </c>
      <c r="B422" s="2" t="s">
        <v>677</v>
      </c>
      <c r="C422" s="13">
        <v>137208620</v>
      </c>
      <c r="D422" s="13">
        <v>13656162919</v>
      </c>
      <c r="E422" s="13">
        <v>0</v>
      </c>
      <c r="F422" s="13">
        <v>0</v>
      </c>
      <c r="G422" s="13">
        <v>0</v>
      </c>
      <c r="H422" s="13">
        <v>13793371539</v>
      </c>
      <c r="I422" s="13">
        <v>4235534000</v>
      </c>
      <c r="J422" s="13">
        <v>9557837539</v>
      </c>
      <c r="K422" s="13">
        <v>4235534000</v>
      </c>
      <c r="L422" s="13">
        <v>0</v>
      </c>
      <c r="M422" s="13">
        <v>4235534000</v>
      </c>
      <c r="N422" s="13">
        <v>4235534000</v>
      </c>
      <c r="O422" s="40">
        <v>0</v>
      </c>
      <c r="P422" s="14">
        <f t="shared" si="6"/>
        <v>0.3070702466053539</v>
      </c>
    </row>
    <row r="423" spans="1:16" ht="11.25" outlineLevel="1">
      <c r="A423" s="32" t="s">
        <v>678</v>
      </c>
      <c r="B423" s="2" t="s">
        <v>550</v>
      </c>
      <c r="C423" s="13">
        <v>582507372</v>
      </c>
      <c r="D423" s="13">
        <v>0</v>
      </c>
      <c r="E423" s="13">
        <v>0</v>
      </c>
      <c r="F423" s="13">
        <v>0</v>
      </c>
      <c r="G423" s="13">
        <v>0</v>
      </c>
      <c r="H423" s="13">
        <v>582507372</v>
      </c>
      <c r="I423" s="13">
        <v>582507372</v>
      </c>
      <c r="J423" s="13">
        <v>0</v>
      </c>
      <c r="K423" s="13">
        <v>582507372</v>
      </c>
      <c r="L423" s="13">
        <v>0</v>
      </c>
      <c r="M423" s="13">
        <v>582507372</v>
      </c>
      <c r="N423" s="13">
        <v>582507372</v>
      </c>
      <c r="O423" s="40">
        <v>0</v>
      </c>
      <c r="P423" s="14">
        <f t="shared" si="6"/>
        <v>1</v>
      </c>
    </row>
    <row r="424" spans="1:16" ht="11.25" outlineLevel="1">
      <c r="A424" s="32" t="s">
        <v>679</v>
      </c>
      <c r="B424" s="2" t="s">
        <v>552</v>
      </c>
      <c r="C424" s="13">
        <v>278633484</v>
      </c>
      <c r="D424" s="13">
        <v>0</v>
      </c>
      <c r="E424" s="13">
        <v>0</v>
      </c>
      <c r="F424" s="13">
        <v>0</v>
      </c>
      <c r="G424" s="13">
        <v>11328911.2</v>
      </c>
      <c r="H424" s="13">
        <v>267304572.8</v>
      </c>
      <c r="I424" s="13">
        <v>267304572.8</v>
      </c>
      <c r="J424" s="13">
        <v>0</v>
      </c>
      <c r="K424" s="13">
        <v>267304572.8</v>
      </c>
      <c r="L424" s="13">
        <v>0</v>
      </c>
      <c r="M424" s="13">
        <v>267304572.8</v>
      </c>
      <c r="N424" s="13">
        <v>267304572.8</v>
      </c>
      <c r="O424" s="40">
        <v>0</v>
      </c>
      <c r="P424" s="14">
        <f t="shared" si="6"/>
        <v>1</v>
      </c>
    </row>
    <row r="425" spans="1:16" ht="11.25" outlineLevel="1">
      <c r="A425" s="32" t="s">
        <v>680</v>
      </c>
      <c r="B425" s="2" t="s">
        <v>681</v>
      </c>
      <c r="C425" s="13">
        <v>0</v>
      </c>
      <c r="D425" s="13">
        <v>2000000000</v>
      </c>
      <c r="E425" s="13">
        <v>0</v>
      </c>
      <c r="F425" s="13">
        <v>257734601</v>
      </c>
      <c r="G425" s="13">
        <v>2246950482</v>
      </c>
      <c r="H425" s="13">
        <v>10784119</v>
      </c>
      <c r="I425" s="13">
        <v>0</v>
      </c>
      <c r="J425" s="13">
        <v>10784119</v>
      </c>
      <c r="K425" s="13">
        <v>0</v>
      </c>
      <c r="L425" s="13">
        <v>0</v>
      </c>
      <c r="M425" s="13">
        <v>0</v>
      </c>
      <c r="N425" s="13">
        <v>0</v>
      </c>
      <c r="O425" s="40">
        <v>0</v>
      </c>
      <c r="P425" s="14">
        <f t="shared" si="6"/>
        <v>0</v>
      </c>
    </row>
    <row r="426" spans="1:16" ht="22.5" outlineLevel="1">
      <c r="A426" s="32" t="s">
        <v>682</v>
      </c>
      <c r="B426" s="2" t="s">
        <v>554</v>
      </c>
      <c r="C426" s="13">
        <v>250000000</v>
      </c>
      <c r="D426" s="13">
        <v>0</v>
      </c>
      <c r="E426" s="13">
        <v>0</v>
      </c>
      <c r="F426" s="13">
        <v>0</v>
      </c>
      <c r="G426" s="13">
        <v>0</v>
      </c>
      <c r="H426" s="13">
        <v>250000000</v>
      </c>
      <c r="I426" s="13">
        <v>250000000</v>
      </c>
      <c r="J426" s="13">
        <v>0</v>
      </c>
      <c r="K426" s="13">
        <v>250000000</v>
      </c>
      <c r="L426" s="13">
        <v>0</v>
      </c>
      <c r="M426" s="13">
        <v>150000000</v>
      </c>
      <c r="N426" s="13">
        <v>150000000</v>
      </c>
      <c r="O426" s="40">
        <v>0</v>
      </c>
      <c r="P426" s="14">
        <f t="shared" si="6"/>
        <v>1</v>
      </c>
    </row>
    <row r="427" spans="1:16" ht="22.5" outlineLevel="1">
      <c r="A427" s="32" t="s">
        <v>683</v>
      </c>
      <c r="B427" s="2" t="s">
        <v>684</v>
      </c>
      <c r="C427" s="13">
        <v>250000000</v>
      </c>
      <c r="D427" s="13">
        <v>0</v>
      </c>
      <c r="E427" s="13">
        <v>0</v>
      </c>
      <c r="F427" s="13">
        <v>0</v>
      </c>
      <c r="G427" s="13">
        <v>0</v>
      </c>
      <c r="H427" s="13">
        <v>250000000</v>
      </c>
      <c r="I427" s="13">
        <v>250000000</v>
      </c>
      <c r="J427" s="13">
        <v>0</v>
      </c>
      <c r="K427" s="13">
        <v>250000000</v>
      </c>
      <c r="L427" s="13">
        <v>0</v>
      </c>
      <c r="M427" s="13">
        <v>150000000</v>
      </c>
      <c r="N427" s="13">
        <v>150000000</v>
      </c>
      <c r="O427" s="40">
        <v>0</v>
      </c>
      <c r="P427" s="14">
        <f t="shared" si="6"/>
        <v>1</v>
      </c>
    </row>
    <row r="428" spans="1:16" ht="11.25" outlineLevel="1">
      <c r="A428" s="2" t="s">
        <v>685</v>
      </c>
      <c r="B428" s="2" t="s">
        <v>568</v>
      </c>
      <c r="C428" s="13">
        <v>860000000</v>
      </c>
      <c r="D428" s="13">
        <v>381903665.55</v>
      </c>
      <c r="E428" s="13">
        <v>0</v>
      </c>
      <c r="F428" s="13">
        <v>0</v>
      </c>
      <c r="G428" s="13">
        <v>0</v>
      </c>
      <c r="H428" s="13">
        <v>1241903665.55</v>
      </c>
      <c r="I428" s="13">
        <v>619370131</v>
      </c>
      <c r="J428" s="13">
        <v>622533534.55</v>
      </c>
      <c r="K428" s="13">
        <v>619370131</v>
      </c>
      <c r="L428" s="13">
        <v>0</v>
      </c>
      <c r="M428" s="13">
        <v>256312981</v>
      </c>
      <c r="N428" s="13">
        <v>217272983</v>
      </c>
      <c r="O428" s="40">
        <v>39039998</v>
      </c>
      <c r="P428" s="14">
        <f t="shared" si="6"/>
        <v>0.49872638931756474</v>
      </c>
    </row>
    <row r="429" spans="1:16" ht="22.5" outlineLevel="1">
      <c r="A429" s="32" t="s">
        <v>686</v>
      </c>
      <c r="B429" s="2" t="s">
        <v>574</v>
      </c>
      <c r="C429" s="13">
        <v>60000000</v>
      </c>
      <c r="D429" s="13">
        <v>381903665.55</v>
      </c>
      <c r="E429" s="13">
        <v>0</v>
      </c>
      <c r="F429" s="13">
        <v>0</v>
      </c>
      <c r="G429" s="13">
        <v>0</v>
      </c>
      <c r="H429" s="13">
        <v>441903665.55</v>
      </c>
      <c r="I429" s="13">
        <v>23453331</v>
      </c>
      <c r="J429" s="13">
        <v>418450334.55</v>
      </c>
      <c r="K429" s="13">
        <v>23453331</v>
      </c>
      <c r="L429" s="13">
        <v>0</v>
      </c>
      <c r="M429" s="13">
        <v>10853331</v>
      </c>
      <c r="N429" s="13">
        <v>2713333</v>
      </c>
      <c r="O429" s="40">
        <v>8139998</v>
      </c>
      <c r="P429" s="14">
        <f t="shared" si="6"/>
        <v>0.05307340225569215</v>
      </c>
    </row>
    <row r="430" spans="1:16" ht="11.25" outlineLevel="1">
      <c r="A430" s="32" t="s">
        <v>687</v>
      </c>
      <c r="B430" s="2" t="s">
        <v>688</v>
      </c>
      <c r="C430" s="13">
        <v>60000000</v>
      </c>
      <c r="D430" s="13">
        <v>381903665.55</v>
      </c>
      <c r="E430" s="13">
        <v>0</v>
      </c>
      <c r="F430" s="13">
        <v>0</v>
      </c>
      <c r="G430" s="13">
        <v>0</v>
      </c>
      <c r="H430" s="13">
        <v>441903665.55</v>
      </c>
      <c r="I430" s="13">
        <v>23453331</v>
      </c>
      <c r="J430" s="13">
        <v>418450334.55</v>
      </c>
      <c r="K430" s="13">
        <v>23453331</v>
      </c>
      <c r="L430" s="13">
        <v>0</v>
      </c>
      <c r="M430" s="13">
        <v>10853331</v>
      </c>
      <c r="N430" s="13">
        <v>2713333</v>
      </c>
      <c r="O430" s="40">
        <v>8139998</v>
      </c>
      <c r="P430" s="14">
        <f t="shared" si="6"/>
        <v>0.05307340225569215</v>
      </c>
    </row>
    <row r="431" spans="1:16" ht="11.25" outlineLevel="1">
      <c r="A431" s="32" t="s">
        <v>689</v>
      </c>
      <c r="B431" s="2" t="s">
        <v>582</v>
      </c>
      <c r="C431" s="13">
        <v>800000000</v>
      </c>
      <c r="D431" s="13">
        <v>0</v>
      </c>
      <c r="E431" s="13">
        <v>0</v>
      </c>
      <c r="F431" s="13">
        <v>0</v>
      </c>
      <c r="G431" s="13">
        <v>0</v>
      </c>
      <c r="H431" s="13">
        <v>800000000</v>
      </c>
      <c r="I431" s="13">
        <v>595916800</v>
      </c>
      <c r="J431" s="13">
        <v>204083200</v>
      </c>
      <c r="K431" s="13">
        <v>595916800</v>
      </c>
      <c r="L431" s="13">
        <v>0</v>
      </c>
      <c r="M431" s="13">
        <v>245459650</v>
      </c>
      <c r="N431" s="13">
        <v>214559650</v>
      </c>
      <c r="O431" s="40">
        <v>30900000</v>
      </c>
      <c r="P431" s="14">
        <f t="shared" si="6"/>
        <v>0.744896</v>
      </c>
    </row>
    <row r="432" spans="1:16" ht="11.25" outlineLevel="1">
      <c r="A432" s="32" t="s">
        <v>690</v>
      </c>
      <c r="B432" s="2" t="s">
        <v>691</v>
      </c>
      <c r="C432" s="13">
        <v>800000000</v>
      </c>
      <c r="D432" s="13">
        <v>0</v>
      </c>
      <c r="E432" s="13">
        <v>0</v>
      </c>
      <c r="F432" s="13">
        <v>0</v>
      </c>
      <c r="G432" s="13">
        <v>0</v>
      </c>
      <c r="H432" s="13">
        <v>800000000</v>
      </c>
      <c r="I432" s="13">
        <v>595916800</v>
      </c>
      <c r="J432" s="13">
        <v>204083200</v>
      </c>
      <c r="K432" s="13">
        <v>595916800</v>
      </c>
      <c r="L432" s="13">
        <v>0</v>
      </c>
      <c r="M432" s="13">
        <v>245459650</v>
      </c>
      <c r="N432" s="13">
        <v>214559650</v>
      </c>
      <c r="O432" s="40">
        <v>30900000</v>
      </c>
      <c r="P432" s="14">
        <f t="shared" si="6"/>
        <v>0.744896</v>
      </c>
    </row>
    <row r="433" spans="1:16" ht="11.25" outlineLevel="1">
      <c r="A433" s="32" t="s">
        <v>692</v>
      </c>
      <c r="B433" s="2" t="s">
        <v>693</v>
      </c>
      <c r="C433" s="13">
        <v>1455658534</v>
      </c>
      <c r="D433" s="13">
        <v>500000000</v>
      </c>
      <c r="E433" s="13">
        <v>0</v>
      </c>
      <c r="F433" s="13">
        <v>2300219639.28</v>
      </c>
      <c r="G433" s="13">
        <v>257734601</v>
      </c>
      <c r="H433" s="13">
        <v>3998143572.28</v>
      </c>
      <c r="I433" s="13">
        <v>3493659068.53</v>
      </c>
      <c r="J433" s="13">
        <v>504484503.75</v>
      </c>
      <c r="K433" s="13">
        <v>3493659068.53</v>
      </c>
      <c r="L433" s="13">
        <v>0</v>
      </c>
      <c r="M433" s="13">
        <v>2611630067.25</v>
      </c>
      <c r="N433" s="13">
        <v>2437246709.25</v>
      </c>
      <c r="O433" s="40">
        <v>174383358</v>
      </c>
      <c r="P433" s="14">
        <f t="shared" si="6"/>
        <v>0.8738203131954287</v>
      </c>
    </row>
    <row r="434" spans="1:16" ht="11.25" outlineLevel="1">
      <c r="A434" s="32" t="s">
        <v>694</v>
      </c>
      <c r="B434" s="2" t="s">
        <v>600</v>
      </c>
      <c r="C434" s="13">
        <v>1455658534</v>
      </c>
      <c r="D434" s="13">
        <v>500000000</v>
      </c>
      <c r="E434" s="13">
        <v>0</v>
      </c>
      <c r="F434" s="13">
        <v>2300219639.28</v>
      </c>
      <c r="G434" s="13">
        <v>257734601</v>
      </c>
      <c r="H434" s="13">
        <v>3998143572.28</v>
      </c>
      <c r="I434" s="13">
        <v>3493659068.53</v>
      </c>
      <c r="J434" s="13">
        <v>504484503.75</v>
      </c>
      <c r="K434" s="13">
        <v>3493659068.53</v>
      </c>
      <c r="L434" s="13">
        <v>0</v>
      </c>
      <c r="M434" s="13">
        <v>2611630067.25</v>
      </c>
      <c r="N434" s="13">
        <v>2437246709.25</v>
      </c>
      <c r="O434" s="40">
        <v>174383358</v>
      </c>
      <c r="P434" s="14">
        <f t="shared" si="6"/>
        <v>0.8738203131954287</v>
      </c>
    </row>
    <row r="435" spans="1:16" ht="11.25" outlineLevel="1">
      <c r="A435" s="2" t="s">
        <v>695</v>
      </c>
      <c r="B435" s="2" t="s">
        <v>696</v>
      </c>
      <c r="C435" s="13">
        <v>0</v>
      </c>
      <c r="D435" s="13">
        <v>22985367168.61</v>
      </c>
      <c r="E435" s="13">
        <v>0</v>
      </c>
      <c r="F435" s="13">
        <v>0</v>
      </c>
      <c r="G435" s="13">
        <v>0</v>
      </c>
      <c r="H435" s="13">
        <v>22985367168.61</v>
      </c>
      <c r="I435" s="13">
        <v>22985367168.61</v>
      </c>
      <c r="J435" s="13">
        <v>0</v>
      </c>
      <c r="K435" s="13">
        <v>22985367168.61</v>
      </c>
      <c r="L435" s="13">
        <v>0</v>
      </c>
      <c r="M435" s="13">
        <v>16453424629.59</v>
      </c>
      <c r="N435" s="13">
        <v>15293739647</v>
      </c>
      <c r="O435" s="40">
        <v>1159684982.59</v>
      </c>
      <c r="P435" s="14">
        <f t="shared" si="6"/>
        <v>1</v>
      </c>
    </row>
    <row r="436" spans="1:16" ht="11.25" outlineLevel="1">
      <c r="A436" s="2" t="s">
        <v>697</v>
      </c>
      <c r="B436" s="2" t="s">
        <v>698</v>
      </c>
      <c r="C436" s="13">
        <v>0</v>
      </c>
      <c r="D436" s="13">
        <v>22985367168.61</v>
      </c>
      <c r="E436" s="13">
        <v>0</v>
      </c>
      <c r="F436" s="13">
        <v>0</v>
      </c>
      <c r="G436" s="13">
        <v>0</v>
      </c>
      <c r="H436" s="13">
        <v>22985367168.61</v>
      </c>
      <c r="I436" s="13">
        <v>22985367168.61</v>
      </c>
      <c r="J436" s="13">
        <v>0</v>
      </c>
      <c r="K436" s="13">
        <v>22985367168.61</v>
      </c>
      <c r="L436" s="13">
        <v>0</v>
      </c>
      <c r="M436" s="13">
        <v>16453424629.59</v>
      </c>
      <c r="N436" s="13">
        <v>15293739647</v>
      </c>
      <c r="O436" s="40">
        <v>1159684982.59</v>
      </c>
      <c r="P436" s="14">
        <f t="shared" si="6"/>
        <v>1</v>
      </c>
    </row>
    <row r="437" spans="1:16" ht="11.25" outlineLevel="1">
      <c r="A437" s="2" t="s">
        <v>699</v>
      </c>
      <c r="B437" s="2" t="s">
        <v>1216</v>
      </c>
      <c r="C437" s="13">
        <v>0</v>
      </c>
      <c r="D437" s="13">
        <v>1368540619.52</v>
      </c>
      <c r="E437" s="13">
        <v>0</v>
      </c>
      <c r="F437" s="13">
        <v>0</v>
      </c>
      <c r="G437" s="13">
        <v>0</v>
      </c>
      <c r="H437" s="13">
        <v>1368540619.52</v>
      </c>
      <c r="I437" s="13">
        <v>1368540619.52</v>
      </c>
      <c r="J437" s="13">
        <v>0</v>
      </c>
      <c r="K437" s="13">
        <v>1368540619.52</v>
      </c>
      <c r="L437" s="13">
        <v>0</v>
      </c>
      <c r="M437" s="13">
        <v>679336222.11</v>
      </c>
      <c r="N437" s="13">
        <v>614602937.79</v>
      </c>
      <c r="O437" s="40">
        <v>64733284.32</v>
      </c>
      <c r="P437" s="14">
        <f t="shared" si="6"/>
        <v>1</v>
      </c>
    </row>
    <row r="438" spans="1:16" ht="11.25" outlineLevel="1">
      <c r="A438" s="2" t="s">
        <v>700</v>
      </c>
      <c r="B438" s="2" t="s">
        <v>1217</v>
      </c>
      <c r="C438" s="13">
        <v>0</v>
      </c>
      <c r="D438" s="13">
        <v>5296721088.83</v>
      </c>
      <c r="E438" s="13">
        <v>0</v>
      </c>
      <c r="F438" s="13">
        <v>0</v>
      </c>
      <c r="G438" s="13">
        <v>0</v>
      </c>
      <c r="H438" s="13">
        <v>5296721088.83</v>
      </c>
      <c r="I438" s="13">
        <v>5296721088.83</v>
      </c>
      <c r="J438" s="13">
        <v>0</v>
      </c>
      <c r="K438" s="13">
        <v>5296721088.83</v>
      </c>
      <c r="L438" s="13">
        <v>0</v>
      </c>
      <c r="M438" s="13">
        <v>5180729634.55</v>
      </c>
      <c r="N438" s="13">
        <v>5180729634.55</v>
      </c>
      <c r="O438" s="40">
        <v>0</v>
      </c>
      <c r="P438" s="14">
        <f t="shared" si="6"/>
        <v>1</v>
      </c>
    </row>
    <row r="439" spans="1:16" ht="11.25" outlineLevel="1">
      <c r="A439" s="2" t="s">
        <v>701</v>
      </c>
      <c r="B439" s="2" t="s">
        <v>702</v>
      </c>
      <c r="C439" s="13">
        <v>0</v>
      </c>
      <c r="D439" s="13">
        <v>16320105460.26</v>
      </c>
      <c r="E439" s="13">
        <v>0</v>
      </c>
      <c r="F439" s="13">
        <v>0</v>
      </c>
      <c r="G439" s="13">
        <v>0</v>
      </c>
      <c r="H439" s="13">
        <v>16320105460.26</v>
      </c>
      <c r="I439" s="13">
        <v>16320105460.26</v>
      </c>
      <c r="J439" s="13">
        <v>0</v>
      </c>
      <c r="K439" s="13">
        <v>16320105460.26</v>
      </c>
      <c r="L439" s="13">
        <v>0</v>
      </c>
      <c r="M439" s="13">
        <v>10593358772.93</v>
      </c>
      <c r="N439" s="13">
        <v>9498407074.66</v>
      </c>
      <c r="O439" s="40">
        <v>1094951698.27</v>
      </c>
      <c r="P439" s="14">
        <f t="shared" si="6"/>
        <v>1</v>
      </c>
    </row>
    <row r="440" spans="1:16" ht="11.25" outlineLevel="1">
      <c r="A440" s="2" t="s">
        <v>703</v>
      </c>
      <c r="B440" s="2" t="s">
        <v>704</v>
      </c>
      <c r="C440" s="13">
        <v>0</v>
      </c>
      <c r="D440" s="13">
        <v>51486549.8</v>
      </c>
      <c r="E440" s="13">
        <v>0</v>
      </c>
      <c r="F440" s="13">
        <v>0</v>
      </c>
      <c r="G440" s="13">
        <v>0</v>
      </c>
      <c r="H440" s="13">
        <v>51486549.8</v>
      </c>
      <c r="I440" s="13">
        <v>51486549.8</v>
      </c>
      <c r="J440" s="13">
        <v>0</v>
      </c>
      <c r="K440" s="13">
        <v>51486549.8</v>
      </c>
      <c r="L440" s="13">
        <v>0</v>
      </c>
      <c r="M440" s="13">
        <v>5543200</v>
      </c>
      <c r="N440" s="13">
        <v>5543200</v>
      </c>
      <c r="O440" s="40">
        <v>0</v>
      </c>
      <c r="P440" s="14">
        <f t="shared" si="6"/>
        <v>1</v>
      </c>
    </row>
    <row r="441" spans="1:16" ht="22.5" outlineLevel="1">
      <c r="A441" s="2" t="s">
        <v>705</v>
      </c>
      <c r="B441" s="2" t="s">
        <v>706</v>
      </c>
      <c r="C441" s="13">
        <v>0</v>
      </c>
      <c r="D441" s="13">
        <v>202925091.24</v>
      </c>
      <c r="E441" s="13">
        <v>0</v>
      </c>
      <c r="F441" s="13">
        <v>0</v>
      </c>
      <c r="G441" s="13">
        <v>0</v>
      </c>
      <c r="H441" s="13">
        <v>202925091.24</v>
      </c>
      <c r="I441" s="13">
        <v>202925091.24</v>
      </c>
      <c r="J441" s="13">
        <v>0</v>
      </c>
      <c r="K441" s="13">
        <v>202925091.24</v>
      </c>
      <c r="L441" s="13">
        <v>0</v>
      </c>
      <c r="M441" s="13">
        <v>130153845.6</v>
      </c>
      <c r="N441" s="13">
        <v>130153845.6</v>
      </c>
      <c r="O441" s="40">
        <v>0</v>
      </c>
      <c r="P441" s="14">
        <f t="shared" si="6"/>
        <v>1</v>
      </c>
    </row>
    <row r="442" spans="1:16" ht="11.25" outlineLevel="1">
      <c r="A442" s="2" t="s">
        <v>707</v>
      </c>
      <c r="B442" s="2" t="s">
        <v>708</v>
      </c>
      <c r="C442" s="13">
        <v>0</v>
      </c>
      <c r="D442" s="13">
        <v>257773163</v>
      </c>
      <c r="E442" s="13">
        <v>0</v>
      </c>
      <c r="F442" s="13">
        <v>0</v>
      </c>
      <c r="G442" s="13">
        <v>0</v>
      </c>
      <c r="H442" s="13">
        <v>257773163</v>
      </c>
      <c r="I442" s="13">
        <v>257773163</v>
      </c>
      <c r="J442" s="13">
        <v>0</v>
      </c>
      <c r="K442" s="13">
        <v>257773163</v>
      </c>
      <c r="L442" s="13">
        <v>0</v>
      </c>
      <c r="M442" s="13">
        <v>125112300</v>
      </c>
      <c r="N442" s="13">
        <v>125112300</v>
      </c>
      <c r="O442" s="40">
        <v>0</v>
      </c>
      <c r="P442" s="14">
        <f t="shared" si="6"/>
        <v>1</v>
      </c>
    </row>
    <row r="443" spans="1:16" ht="11.25" outlineLevel="1">
      <c r="A443" s="2" t="s">
        <v>709</v>
      </c>
      <c r="B443" s="2" t="s">
        <v>710</v>
      </c>
      <c r="C443" s="13">
        <v>0</v>
      </c>
      <c r="D443" s="13">
        <v>159626400</v>
      </c>
      <c r="E443" s="13">
        <v>0</v>
      </c>
      <c r="F443" s="13">
        <v>0</v>
      </c>
      <c r="G443" s="13">
        <v>0</v>
      </c>
      <c r="H443" s="13">
        <v>159626400</v>
      </c>
      <c r="I443" s="13">
        <v>159626400</v>
      </c>
      <c r="J443" s="13">
        <v>0</v>
      </c>
      <c r="K443" s="13">
        <v>159626400</v>
      </c>
      <c r="L443" s="13">
        <v>0</v>
      </c>
      <c r="M443" s="13">
        <v>107027272</v>
      </c>
      <c r="N443" s="13">
        <v>103850560</v>
      </c>
      <c r="O443" s="40">
        <v>3176712</v>
      </c>
      <c r="P443" s="14">
        <f t="shared" si="6"/>
        <v>1</v>
      </c>
    </row>
    <row r="444" spans="1:16" ht="11.25" outlineLevel="1">
      <c r="A444" s="2" t="s">
        <v>711</v>
      </c>
      <c r="B444" s="2" t="s">
        <v>712</v>
      </c>
      <c r="C444" s="13">
        <v>0</v>
      </c>
      <c r="D444" s="13">
        <v>433779532.38</v>
      </c>
      <c r="E444" s="13">
        <v>0</v>
      </c>
      <c r="F444" s="13">
        <v>0</v>
      </c>
      <c r="G444" s="13">
        <v>0</v>
      </c>
      <c r="H444" s="13">
        <v>433779532.38</v>
      </c>
      <c r="I444" s="13">
        <v>433779532.38</v>
      </c>
      <c r="J444" s="13">
        <v>0</v>
      </c>
      <c r="K444" s="13">
        <v>433779532.38</v>
      </c>
      <c r="L444" s="13">
        <v>0</v>
      </c>
      <c r="M444" s="13">
        <v>368818851.82</v>
      </c>
      <c r="N444" s="13">
        <v>368818851.82</v>
      </c>
      <c r="O444" s="40">
        <v>0</v>
      </c>
      <c r="P444" s="14">
        <f t="shared" si="6"/>
        <v>1</v>
      </c>
    </row>
    <row r="445" spans="1:16" ht="11.25" outlineLevel="1">
      <c r="A445" s="2" t="s">
        <v>713</v>
      </c>
      <c r="B445" s="2" t="s">
        <v>714</v>
      </c>
      <c r="C445" s="13">
        <v>0</v>
      </c>
      <c r="D445" s="13">
        <v>46393967</v>
      </c>
      <c r="E445" s="13">
        <v>0</v>
      </c>
      <c r="F445" s="13">
        <v>0</v>
      </c>
      <c r="G445" s="13">
        <v>0</v>
      </c>
      <c r="H445" s="13">
        <v>46393967</v>
      </c>
      <c r="I445" s="13">
        <v>46393967</v>
      </c>
      <c r="J445" s="13">
        <v>0</v>
      </c>
      <c r="K445" s="13">
        <v>46393967</v>
      </c>
      <c r="L445" s="13">
        <v>0</v>
      </c>
      <c r="M445" s="13">
        <v>40139967</v>
      </c>
      <c r="N445" s="13">
        <v>40139967</v>
      </c>
      <c r="O445" s="40">
        <v>0</v>
      </c>
      <c r="P445" s="14">
        <f t="shared" si="6"/>
        <v>1</v>
      </c>
    </row>
    <row r="446" spans="1:16" ht="11.25" outlineLevel="1">
      <c r="A446" s="2" t="s">
        <v>715</v>
      </c>
      <c r="B446" s="2" t="s">
        <v>716</v>
      </c>
      <c r="C446" s="13">
        <v>0</v>
      </c>
      <c r="D446" s="13">
        <v>347204444.6</v>
      </c>
      <c r="E446" s="13">
        <v>0</v>
      </c>
      <c r="F446" s="13">
        <v>0</v>
      </c>
      <c r="G446" s="13">
        <v>0</v>
      </c>
      <c r="H446" s="13">
        <v>347204444.6</v>
      </c>
      <c r="I446" s="13">
        <v>347204444.6</v>
      </c>
      <c r="J446" s="13">
        <v>0</v>
      </c>
      <c r="K446" s="13">
        <v>347204444.6</v>
      </c>
      <c r="L446" s="13">
        <v>0</v>
      </c>
      <c r="M446" s="13">
        <v>332944384.6</v>
      </c>
      <c r="N446" s="13">
        <v>332944384.6</v>
      </c>
      <c r="O446" s="40">
        <v>0</v>
      </c>
      <c r="P446" s="14">
        <f t="shared" si="6"/>
        <v>1</v>
      </c>
    </row>
    <row r="447" spans="1:16" ht="11.25" outlineLevel="1">
      <c r="A447" s="2" t="s">
        <v>717</v>
      </c>
      <c r="B447" s="2" t="s">
        <v>718</v>
      </c>
      <c r="C447" s="13">
        <v>0</v>
      </c>
      <c r="D447" s="13">
        <v>62395138</v>
      </c>
      <c r="E447" s="13">
        <v>0</v>
      </c>
      <c r="F447" s="13">
        <v>0</v>
      </c>
      <c r="G447" s="13">
        <v>0</v>
      </c>
      <c r="H447" s="13">
        <v>62395138</v>
      </c>
      <c r="I447" s="13">
        <v>62395138</v>
      </c>
      <c r="J447" s="13">
        <v>0</v>
      </c>
      <c r="K447" s="13">
        <v>62395138</v>
      </c>
      <c r="L447" s="13">
        <v>0</v>
      </c>
      <c r="M447" s="13">
        <v>37499838</v>
      </c>
      <c r="N447" s="13">
        <v>37499838</v>
      </c>
      <c r="O447" s="40">
        <v>0</v>
      </c>
      <c r="P447" s="14">
        <f t="shared" si="6"/>
        <v>1</v>
      </c>
    </row>
    <row r="448" spans="1:16" ht="11.25" outlineLevel="1">
      <c r="A448" s="2" t="s">
        <v>719</v>
      </c>
      <c r="B448" s="2" t="s">
        <v>720</v>
      </c>
      <c r="C448" s="13">
        <v>0</v>
      </c>
      <c r="D448" s="13">
        <v>140914995.5</v>
      </c>
      <c r="E448" s="13">
        <v>0</v>
      </c>
      <c r="F448" s="13">
        <v>0</v>
      </c>
      <c r="G448" s="13">
        <v>0</v>
      </c>
      <c r="H448" s="13">
        <v>140914995.5</v>
      </c>
      <c r="I448" s="13">
        <v>140914995.5</v>
      </c>
      <c r="J448" s="13">
        <v>0</v>
      </c>
      <c r="K448" s="13">
        <v>140914995.5</v>
      </c>
      <c r="L448" s="13">
        <v>0</v>
      </c>
      <c r="M448" s="13">
        <v>124221653.45</v>
      </c>
      <c r="N448" s="13">
        <v>124221653.45</v>
      </c>
      <c r="O448" s="40">
        <v>0</v>
      </c>
      <c r="P448" s="14">
        <f t="shared" si="6"/>
        <v>1</v>
      </c>
    </row>
    <row r="449" spans="1:16" ht="22.5" outlineLevel="1">
      <c r="A449" s="2" t="s">
        <v>721</v>
      </c>
      <c r="B449" s="2" t="s">
        <v>722</v>
      </c>
      <c r="C449" s="13">
        <v>0</v>
      </c>
      <c r="D449" s="13">
        <v>387971319.97</v>
      </c>
      <c r="E449" s="13">
        <v>0</v>
      </c>
      <c r="F449" s="13">
        <v>0</v>
      </c>
      <c r="G449" s="13">
        <v>0</v>
      </c>
      <c r="H449" s="13">
        <v>387971319.97</v>
      </c>
      <c r="I449" s="13">
        <v>387971319.97</v>
      </c>
      <c r="J449" s="13">
        <v>0</v>
      </c>
      <c r="K449" s="13">
        <v>387971319.97</v>
      </c>
      <c r="L449" s="13">
        <v>0</v>
      </c>
      <c r="M449" s="13">
        <v>387598919.97</v>
      </c>
      <c r="N449" s="13">
        <v>387598919.97</v>
      </c>
      <c r="O449" s="40">
        <v>0</v>
      </c>
      <c r="P449" s="14">
        <f t="shared" si="6"/>
        <v>1</v>
      </c>
    </row>
    <row r="450" spans="1:16" ht="11.25" outlineLevel="1">
      <c r="A450" s="2" t="s">
        <v>723</v>
      </c>
      <c r="B450" s="2" t="s">
        <v>724</v>
      </c>
      <c r="C450" s="13">
        <v>0</v>
      </c>
      <c r="D450" s="13">
        <v>154076390</v>
      </c>
      <c r="E450" s="13">
        <v>0</v>
      </c>
      <c r="F450" s="13">
        <v>0</v>
      </c>
      <c r="G450" s="13">
        <v>0</v>
      </c>
      <c r="H450" s="13">
        <v>154076390</v>
      </c>
      <c r="I450" s="13">
        <v>154076390</v>
      </c>
      <c r="J450" s="13">
        <v>0</v>
      </c>
      <c r="K450" s="13">
        <v>154076390</v>
      </c>
      <c r="L450" s="13">
        <v>0</v>
      </c>
      <c r="M450" s="13">
        <v>37341727</v>
      </c>
      <c r="N450" s="13">
        <v>37341727</v>
      </c>
      <c r="O450" s="40">
        <v>0</v>
      </c>
      <c r="P450" s="14">
        <f t="shared" si="6"/>
        <v>1</v>
      </c>
    </row>
    <row r="451" spans="1:16" ht="22.5" outlineLevel="1">
      <c r="A451" s="2" t="s">
        <v>725</v>
      </c>
      <c r="B451" s="2" t="s">
        <v>726</v>
      </c>
      <c r="C451" s="13">
        <v>0</v>
      </c>
      <c r="D451" s="13">
        <v>152636235.62</v>
      </c>
      <c r="E451" s="13">
        <v>0</v>
      </c>
      <c r="F451" s="13">
        <v>0</v>
      </c>
      <c r="G451" s="13">
        <v>0</v>
      </c>
      <c r="H451" s="13">
        <v>152636235.62</v>
      </c>
      <c r="I451" s="13">
        <v>152636235.62</v>
      </c>
      <c r="J451" s="13">
        <v>0</v>
      </c>
      <c r="K451" s="13">
        <v>152636235.62</v>
      </c>
      <c r="L451" s="13">
        <v>0</v>
      </c>
      <c r="M451" s="13">
        <v>131562303.62</v>
      </c>
      <c r="N451" s="13">
        <v>131562303.62</v>
      </c>
      <c r="O451" s="40">
        <v>0</v>
      </c>
      <c r="P451" s="14">
        <f t="shared" si="6"/>
        <v>1</v>
      </c>
    </row>
    <row r="452" spans="1:16" ht="11.25" outlineLevel="1">
      <c r="A452" s="2" t="s">
        <v>727</v>
      </c>
      <c r="B452" s="2" t="s">
        <v>728</v>
      </c>
      <c r="C452" s="13">
        <v>0</v>
      </c>
      <c r="D452" s="13">
        <v>1333874565.03</v>
      </c>
      <c r="E452" s="13">
        <v>0</v>
      </c>
      <c r="F452" s="13">
        <v>0</v>
      </c>
      <c r="G452" s="13">
        <v>0</v>
      </c>
      <c r="H452" s="13">
        <v>1333874565.03</v>
      </c>
      <c r="I452" s="13">
        <v>1333874565.03</v>
      </c>
      <c r="J452" s="13">
        <v>0</v>
      </c>
      <c r="K452" s="13">
        <v>1333874565.03</v>
      </c>
      <c r="L452" s="13">
        <v>0</v>
      </c>
      <c r="M452" s="13">
        <v>682799473.3</v>
      </c>
      <c r="N452" s="13">
        <v>591728241.59</v>
      </c>
      <c r="O452" s="40">
        <v>91071231.71</v>
      </c>
      <c r="P452" s="14">
        <f t="shared" si="6"/>
        <v>1</v>
      </c>
    </row>
    <row r="453" spans="1:16" ht="11.25" outlineLevel="1">
      <c r="A453" s="2" t="s">
        <v>729</v>
      </c>
      <c r="B453" s="2" t="s">
        <v>730</v>
      </c>
      <c r="C453" s="13">
        <v>0</v>
      </c>
      <c r="D453" s="13">
        <v>98000000</v>
      </c>
      <c r="E453" s="13">
        <v>0</v>
      </c>
      <c r="F453" s="13">
        <v>0</v>
      </c>
      <c r="G453" s="13">
        <v>0</v>
      </c>
      <c r="H453" s="13">
        <v>98000000</v>
      </c>
      <c r="I453" s="13">
        <v>98000000</v>
      </c>
      <c r="J453" s="13">
        <v>0</v>
      </c>
      <c r="K453" s="13">
        <v>98000000</v>
      </c>
      <c r="L453" s="13">
        <v>0</v>
      </c>
      <c r="M453" s="13">
        <v>98000000</v>
      </c>
      <c r="N453" s="13">
        <v>98000000</v>
      </c>
      <c r="O453" s="40">
        <v>0</v>
      </c>
      <c r="P453" s="14">
        <f t="shared" si="6"/>
        <v>1</v>
      </c>
    </row>
    <row r="454" spans="1:16" ht="11.25" outlineLevel="1">
      <c r="A454" s="2" t="s">
        <v>731</v>
      </c>
      <c r="B454" s="2" t="s">
        <v>732</v>
      </c>
      <c r="C454" s="13">
        <v>0</v>
      </c>
      <c r="D454" s="13">
        <v>16865522.85</v>
      </c>
      <c r="E454" s="13">
        <v>0</v>
      </c>
      <c r="F454" s="13">
        <v>0</v>
      </c>
      <c r="G454" s="13">
        <v>0</v>
      </c>
      <c r="H454" s="13">
        <v>16865522.85</v>
      </c>
      <c r="I454" s="13">
        <v>16865522.85</v>
      </c>
      <c r="J454" s="13">
        <v>0</v>
      </c>
      <c r="K454" s="13">
        <v>16865522.85</v>
      </c>
      <c r="L454" s="13">
        <v>0</v>
      </c>
      <c r="M454" s="13">
        <v>16865522.85</v>
      </c>
      <c r="N454" s="13">
        <v>16865522.85</v>
      </c>
      <c r="O454" s="40">
        <v>0</v>
      </c>
      <c r="P454" s="14">
        <f aca="true" t="shared" si="7" ref="P454:P521">+K454/H454</f>
        <v>1</v>
      </c>
    </row>
    <row r="455" spans="1:16" ht="22.5" outlineLevel="1">
      <c r="A455" s="2" t="s">
        <v>733</v>
      </c>
      <c r="B455" s="2" t="s">
        <v>734</v>
      </c>
      <c r="C455" s="13">
        <v>0</v>
      </c>
      <c r="D455" s="13">
        <v>602063.23</v>
      </c>
      <c r="E455" s="13">
        <v>0</v>
      </c>
      <c r="F455" s="13">
        <v>0</v>
      </c>
      <c r="G455" s="13">
        <v>0</v>
      </c>
      <c r="H455" s="13">
        <v>602063.23</v>
      </c>
      <c r="I455" s="13">
        <v>602063.23</v>
      </c>
      <c r="J455" s="13">
        <v>0</v>
      </c>
      <c r="K455" s="13">
        <v>602063.23</v>
      </c>
      <c r="L455" s="13">
        <v>0</v>
      </c>
      <c r="M455" s="13">
        <v>602063.23</v>
      </c>
      <c r="N455" s="13">
        <v>602063.23</v>
      </c>
      <c r="O455" s="40">
        <v>0</v>
      </c>
      <c r="P455" s="14">
        <f t="shared" si="7"/>
        <v>1</v>
      </c>
    </row>
    <row r="456" spans="1:16" ht="22.5" outlineLevel="1">
      <c r="A456" s="2" t="s">
        <v>735</v>
      </c>
      <c r="B456" s="2" t="s">
        <v>736</v>
      </c>
      <c r="C456" s="13">
        <v>0</v>
      </c>
      <c r="D456" s="13">
        <v>133025000</v>
      </c>
      <c r="E456" s="13">
        <v>0</v>
      </c>
      <c r="F456" s="13">
        <v>0</v>
      </c>
      <c r="G456" s="13">
        <v>0</v>
      </c>
      <c r="H456" s="13">
        <v>133025000</v>
      </c>
      <c r="I456" s="13">
        <v>133025000</v>
      </c>
      <c r="J456" s="13">
        <v>0</v>
      </c>
      <c r="K456" s="13">
        <v>133025000</v>
      </c>
      <c r="L456" s="13">
        <v>0</v>
      </c>
      <c r="M456" s="13">
        <v>58025000</v>
      </c>
      <c r="N456" s="13">
        <v>58025000</v>
      </c>
      <c r="O456" s="40">
        <v>0</v>
      </c>
      <c r="P456" s="14">
        <f t="shared" si="7"/>
        <v>1</v>
      </c>
    </row>
    <row r="457" spans="1:16" ht="11.25" outlineLevel="1">
      <c r="A457" s="2" t="s">
        <v>737</v>
      </c>
      <c r="B457" s="2" t="s">
        <v>738</v>
      </c>
      <c r="C457" s="13">
        <v>0</v>
      </c>
      <c r="D457" s="13">
        <v>357797460</v>
      </c>
      <c r="E457" s="13">
        <v>0</v>
      </c>
      <c r="F457" s="13">
        <v>0</v>
      </c>
      <c r="G457" s="13">
        <v>0</v>
      </c>
      <c r="H457" s="13">
        <v>357797460</v>
      </c>
      <c r="I457" s="13">
        <v>357797460</v>
      </c>
      <c r="J457" s="13">
        <v>0</v>
      </c>
      <c r="K457" s="13">
        <v>357797460</v>
      </c>
      <c r="L457" s="13">
        <v>0</v>
      </c>
      <c r="M457" s="13">
        <v>276797460</v>
      </c>
      <c r="N457" s="13">
        <v>261197460</v>
      </c>
      <c r="O457" s="40">
        <v>15600000</v>
      </c>
      <c r="P457" s="14">
        <f t="shared" si="7"/>
        <v>1</v>
      </c>
    </row>
    <row r="458" spans="1:16" ht="11.25" outlineLevel="1">
      <c r="A458" s="2" t="s">
        <v>739</v>
      </c>
      <c r="B458" s="2" t="s">
        <v>740</v>
      </c>
      <c r="C458" s="13">
        <v>0</v>
      </c>
      <c r="D458" s="13">
        <v>139393362</v>
      </c>
      <c r="E458" s="13">
        <v>0</v>
      </c>
      <c r="F458" s="13">
        <v>0</v>
      </c>
      <c r="G458" s="13">
        <v>0</v>
      </c>
      <c r="H458" s="13">
        <v>139393362</v>
      </c>
      <c r="I458" s="13">
        <v>139393362</v>
      </c>
      <c r="J458" s="13">
        <v>0</v>
      </c>
      <c r="K458" s="13">
        <v>139393362</v>
      </c>
      <c r="L458" s="13">
        <v>0</v>
      </c>
      <c r="M458" s="13">
        <v>112643362</v>
      </c>
      <c r="N458" s="13">
        <v>112643362</v>
      </c>
      <c r="O458" s="40">
        <v>0</v>
      </c>
      <c r="P458" s="14">
        <f t="shared" si="7"/>
        <v>1</v>
      </c>
    </row>
    <row r="459" spans="1:16" ht="22.5" outlineLevel="1">
      <c r="A459" s="2" t="s">
        <v>741</v>
      </c>
      <c r="B459" s="2" t="s">
        <v>742</v>
      </c>
      <c r="C459" s="13">
        <v>0</v>
      </c>
      <c r="D459" s="13">
        <v>1086184296.18</v>
      </c>
      <c r="E459" s="13">
        <v>0</v>
      </c>
      <c r="F459" s="13">
        <v>0</v>
      </c>
      <c r="G459" s="13">
        <v>0</v>
      </c>
      <c r="H459" s="13">
        <v>1086184296.18</v>
      </c>
      <c r="I459" s="13">
        <v>1086184296.18</v>
      </c>
      <c r="J459" s="13">
        <v>0</v>
      </c>
      <c r="K459" s="13">
        <v>1086184296.18</v>
      </c>
      <c r="L459" s="13">
        <v>0</v>
      </c>
      <c r="M459" s="13">
        <v>722320966.13</v>
      </c>
      <c r="N459" s="13">
        <v>721725966.13</v>
      </c>
      <c r="O459" s="40">
        <v>595000</v>
      </c>
      <c r="P459" s="14">
        <f t="shared" si="7"/>
        <v>1</v>
      </c>
    </row>
    <row r="460" spans="1:16" ht="11.25" outlineLevel="1">
      <c r="A460" s="2" t="s">
        <v>743</v>
      </c>
      <c r="B460" s="2" t="s">
        <v>744</v>
      </c>
      <c r="C460" s="13">
        <v>0</v>
      </c>
      <c r="D460" s="13">
        <v>20993331.61</v>
      </c>
      <c r="E460" s="13">
        <v>0</v>
      </c>
      <c r="F460" s="13">
        <v>0</v>
      </c>
      <c r="G460" s="13">
        <v>0</v>
      </c>
      <c r="H460" s="13">
        <v>20993331.61</v>
      </c>
      <c r="I460" s="13">
        <v>20993331.61</v>
      </c>
      <c r="J460" s="13">
        <v>0</v>
      </c>
      <c r="K460" s="13">
        <v>20993331.61</v>
      </c>
      <c r="L460" s="13">
        <v>0</v>
      </c>
      <c r="M460" s="13">
        <v>19808570.71</v>
      </c>
      <c r="N460" s="13">
        <v>19808570.71</v>
      </c>
      <c r="O460" s="40">
        <v>0</v>
      </c>
      <c r="P460" s="14">
        <f t="shared" si="7"/>
        <v>1</v>
      </c>
    </row>
    <row r="461" spans="1:16" ht="22.5" outlineLevel="1">
      <c r="A461" s="2" t="s">
        <v>745</v>
      </c>
      <c r="B461" s="2" t="s">
        <v>746</v>
      </c>
      <c r="C461" s="13">
        <v>0</v>
      </c>
      <c r="D461" s="13">
        <v>59520356.14</v>
      </c>
      <c r="E461" s="13">
        <v>0</v>
      </c>
      <c r="F461" s="13">
        <v>0</v>
      </c>
      <c r="G461" s="13">
        <v>0</v>
      </c>
      <c r="H461" s="13">
        <v>59520356.14</v>
      </c>
      <c r="I461" s="13">
        <v>59520356.14</v>
      </c>
      <c r="J461" s="13">
        <v>0</v>
      </c>
      <c r="K461" s="13">
        <v>59520356.14</v>
      </c>
      <c r="L461" s="13">
        <v>0</v>
      </c>
      <c r="M461" s="13">
        <v>23695956.14</v>
      </c>
      <c r="N461" s="13">
        <v>23695956.14</v>
      </c>
      <c r="O461" s="40">
        <v>0</v>
      </c>
      <c r="P461" s="14">
        <f t="shared" si="7"/>
        <v>1</v>
      </c>
    </row>
    <row r="462" spans="1:16" ht="11.25" outlineLevel="1">
      <c r="A462" s="2" t="s">
        <v>747</v>
      </c>
      <c r="B462" s="2" t="s">
        <v>748</v>
      </c>
      <c r="C462" s="13">
        <v>0</v>
      </c>
      <c r="D462" s="13">
        <v>54885754.96</v>
      </c>
      <c r="E462" s="13">
        <v>0</v>
      </c>
      <c r="F462" s="13">
        <v>0</v>
      </c>
      <c r="G462" s="13">
        <v>0</v>
      </c>
      <c r="H462" s="13">
        <v>54885754.96</v>
      </c>
      <c r="I462" s="13">
        <v>54885754.96</v>
      </c>
      <c r="J462" s="13">
        <v>0</v>
      </c>
      <c r="K462" s="13">
        <v>54885754.96</v>
      </c>
      <c r="L462" s="13">
        <v>0</v>
      </c>
      <c r="M462" s="13">
        <v>46072281.98</v>
      </c>
      <c r="N462" s="13">
        <v>46072281.98</v>
      </c>
      <c r="O462" s="40">
        <v>0</v>
      </c>
      <c r="P462" s="14">
        <f t="shared" si="7"/>
        <v>1</v>
      </c>
    </row>
    <row r="463" spans="1:16" ht="11.25" outlineLevel="1">
      <c r="A463" s="2" t="s">
        <v>749</v>
      </c>
      <c r="B463" s="2" t="s">
        <v>750</v>
      </c>
      <c r="C463" s="13">
        <v>0</v>
      </c>
      <c r="D463" s="13">
        <v>504959680.57</v>
      </c>
      <c r="E463" s="13">
        <v>0</v>
      </c>
      <c r="F463" s="13">
        <v>0</v>
      </c>
      <c r="G463" s="13">
        <v>0</v>
      </c>
      <c r="H463" s="13">
        <v>504959680.57</v>
      </c>
      <c r="I463" s="13">
        <v>504959680.57</v>
      </c>
      <c r="J463" s="13">
        <v>0</v>
      </c>
      <c r="K463" s="13">
        <v>504959680.57</v>
      </c>
      <c r="L463" s="13">
        <v>0</v>
      </c>
      <c r="M463" s="13">
        <v>458510614.57</v>
      </c>
      <c r="N463" s="13">
        <v>458510614.57</v>
      </c>
      <c r="O463" s="40">
        <v>0</v>
      </c>
      <c r="P463" s="14">
        <f t="shared" si="7"/>
        <v>1</v>
      </c>
    </row>
    <row r="464" spans="1:16" ht="11.25" outlineLevel="1">
      <c r="A464" s="2" t="s">
        <v>751</v>
      </c>
      <c r="B464" s="2" t="s">
        <v>752</v>
      </c>
      <c r="C464" s="13">
        <v>0</v>
      </c>
      <c r="D464" s="13">
        <v>11437506.09</v>
      </c>
      <c r="E464" s="13">
        <v>0</v>
      </c>
      <c r="F464" s="13">
        <v>0</v>
      </c>
      <c r="G464" s="13">
        <v>0</v>
      </c>
      <c r="H464" s="13">
        <v>11437506.09</v>
      </c>
      <c r="I464" s="13">
        <v>11437506.09</v>
      </c>
      <c r="J464" s="13">
        <v>0</v>
      </c>
      <c r="K464" s="13">
        <v>11437506.09</v>
      </c>
      <c r="L464" s="13">
        <v>0</v>
      </c>
      <c r="M464" s="13">
        <v>11437506.09</v>
      </c>
      <c r="N464" s="13">
        <v>11437506.09</v>
      </c>
      <c r="O464" s="40">
        <v>0</v>
      </c>
      <c r="P464" s="14">
        <f t="shared" si="7"/>
        <v>1</v>
      </c>
    </row>
    <row r="465" spans="1:16" ht="11.25" outlineLevel="1">
      <c r="A465" s="2" t="s">
        <v>753</v>
      </c>
      <c r="B465" s="2" t="s">
        <v>754</v>
      </c>
      <c r="C465" s="13">
        <v>0</v>
      </c>
      <c r="D465" s="13">
        <v>30013018.51</v>
      </c>
      <c r="E465" s="13">
        <v>0</v>
      </c>
      <c r="F465" s="13">
        <v>0</v>
      </c>
      <c r="G465" s="13">
        <v>0</v>
      </c>
      <c r="H465" s="13">
        <v>30013018.51</v>
      </c>
      <c r="I465" s="13">
        <v>30013018.51</v>
      </c>
      <c r="J465" s="13">
        <v>0</v>
      </c>
      <c r="K465" s="13">
        <v>30013018.51</v>
      </c>
      <c r="L465" s="13">
        <v>0</v>
      </c>
      <c r="M465" s="13">
        <v>27253690.49</v>
      </c>
      <c r="N465" s="13">
        <v>27253690.49</v>
      </c>
      <c r="O465" s="40">
        <v>0</v>
      </c>
      <c r="P465" s="14">
        <f t="shared" si="7"/>
        <v>1</v>
      </c>
    </row>
    <row r="466" spans="1:16" ht="11.25" outlineLevel="1">
      <c r="A466" s="2" t="s">
        <v>755</v>
      </c>
      <c r="B466" s="2" t="s">
        <v>756</v>
      </c>
      <c r="C466" s="13">
        <v>0</v>
      </c>
      <c r="D466" s="13">
        <v>10075370315.98</v>
      </c>
      <c r="E466" s="13">
        <v>0</v>
      </c>
      <c r="F466" s="13">
        <v>0</v>
      </c>
      <c r="G466" s="13">
        <v>0</v>
      </c>
      <c r="H466" s="13">
        <v>10075370315.98</v>
      </c>
      <c r="I466" s="13">
        <v>10075370315.98</v>
      </c>
      <c r="J466" s="13">
        <v>0</v>
      </c>
      <c r="K466" s="13">
        <v>10075370315.98</v>
      </c>
      <c r="L466" s="13">
        <v>0</v>
      </c>
      <c r="M466" s="13">
        <v>6210562042.38</v>
      </c>
      <c r="N466" s="13">
        <v>5226053287.82</v>
      </c>
      <c r="O466" s="40">
        <v>984508754.56</v>
      </c>
      <c r="P466" s="14">
        <f t="shared" si="7"/>
        <v>1</v>
      </c>
    </row>
    <row r="467" spans="1:16" ht="11.25" outlineLevel="1">
      <c r="A467" s="2" t="s">
        <v>757</v>
      </c>
      <c r="B467" s="2" t="s">
        <v>758</v>
      </c>
      <c r="C467" s="13">
        <v>0</v>
      </c>
      <c r="D467" s="13">
        <v>9942546975.56</v>
      </c>
      <c r="E467" s="13">
        <v>0</v>
      </c>
      <c r="F467" s="13">
        <v>0</v>
      </c>
      <c r="G467" s="13">
        <v>1323023780.6</v>
      </c>
      <c r="H467" s="13">
        <v>8619523194.96</v>
      </c>
      <c r="I467" s="13">
        <v>2254371013.61</v>
      </c>
      <c r="J467" s="13">
        <v>6365152181.35</v>
      </c>
      <c r="K467" s="13">
        <v>2254371013.61</v>
      </c>
      <c r="L467" s="13">
        <v>0</v>
      </c>
      <c r="M467" s="13">
        <v>2234724817.69</v>
      </c>
      <c r="N467" s="13">
        <v>1626798573.6</v>
      </c>
      <c r="O467" s="40">
        <v>607926244.09</v>
      </c>
      <c r="P467" s="14">
        <f t="shared" si="7"/>
        <v>0.26154242672357725</v>
      </c>
    </row>
    <row r="468" spans="1:16" ht="11.25" outlineLevel="1">
      <c r="A468" s="2" t="s">
        <v>759</v>
      </c>
      <c r="B468" s="2" t="s">
        <v>1218</v>
      </c>
      <c r="C468" s="13">
        <v>0</v>
      </c>
      <c r="D468" s="13">
        <v>225933338.52</v>
      </c>
      <c r="E468" s="13">
        <v>0</v>
      </c>
      <c r="F468" s="13">
        <v>0</v>
      </c>
      <c r="G468" s="13">
        <v>0</v>
      </c>
      <c r="H468" s="13">
        <v>225933338.52</v>
      </c>
      <c r="I468" s="13">
        <v>139344134</v>
      </c>
      <c r="J468" s="13">
        <v>86589204.52</v>
      </c>
      <c r="K468" s="13">
        <v>139344134</v>
      </c>
      <c r="L468" s="13">
        <v>0</v>
      </c>
      <c r="M468" s="13">
        <v>139344134</v>
      </c>
      <c r="N468" s="13">
        <v>139344134</v>
      </c>
      <c r="O468" s="40">
        <v>0</v>
      </c>
      <c r="P468" s="14">
        <f t="shared" si="7"/>
        <v>0.6167488822711528</v>
      </c>
    </row>
    <row r="469" spans="1:16" ht="11.25" outlineLevel="1">
      <c r="A469" s="2" t="s">
        <v>760</v>
      </c>
      <c r="B469" s="2" t="s">
        <v>1219</v>
      </c>
      <c r="C469" s="13">
        <v>0</v>
      </c>
      <c r="D469" s="13">
        <v>1930974503.9</v>
      </c>
      <c r="E469" s="13">
        <v>0</v>
      </c>
      <c r="F469" s="13">
        <v>0</v>
      </c>
      <c r="G469" s="13">
        <v>1323023780.6</v>
      </c>
      <c r="H469" s="13">
        <v>607950723.3</v>
      </c>
      <c r="I469" s="13">
        <v>319012740.4</v>
      </c>
      <c r="J469" s="13">
        <v>288937982.9</v>
      </c>
      <c r="K469" s="13">
        <v>319012740.4</v>
      </c>
      <c r="L469" s="13">
        <v>0</v>
      </c>
      <c r="M469" s="13">
        <v>319012740.4</v>
      </c>
      <c r="N469" s="13">
        <v>319012740.4</v>
      </c>
      <c r="O469" s="40">
        <v>0</v>
      </c>
      <c r="P469" s="14">
        <f t="shared" si="7"/>
        <v>0.5247345355037593</v>
      </c>
    </row>
    <row r="470" spans="1:16" ht="11.25" outlineLevel="1">
      <c r="A470" s="2" t="s">
        <v>761</v>
      </c>
      <c r="B470" s="2" t="s">
        <v>1220</v>
      </c>
      <c r="C470" s="13">
        <v>0</v>
      </c>
      <c r="D470" s="13">
        <v>7785639133.14</v>
      </c>
      <c r="E470" s="13">
        <v>0</v>
      </c>
      <c r="F470" s="13">
        <v>0</v>
      </c>
      <c r="G470" s="13">
        <v>0</v>
      </c>
      <c r="H470" s="13">
        <v>7785639133.14</v>
      </c>
      <c r="I470" s="13">
        <v>1796014139.21</v>
      </c>
      <c r="J470" s="13">
        <v>5989624993.93</v>
      </c>
      <c r="K470" s="13">
        <v>1796014139.21</v>
      </c>
      <c r="L470" s="13">
        <v>0</v>
      </c>
      <c r="M470" s="13">
        <v>1776367943.29</v>
      </c>
      <c r="N470" s="13">
        <v>1168441699.2</v>
      </c>
      <c r="O470" s="40">
        <v>607926244.09</v>
      </c>
      <c r="P470" s="14">
        <f t="shared" si="7"/>
        <v>0.23068294182364132</v>
      </c>
    </row>
    <row r="471" spans="1:16" ht="11.25" outlineLevel="1">
      <c r="A471" s="2" t="s">
        <v>762</v>
      </c>
      <c r="B471" s="2" t="s">
        <v>763</v>
      </c>
      <c r="C471" s="13">
        <v>550217950030</v>
      </c>
      <c r="D471" s="13">
        <v>299629100382.96</v>
      </c>
      <c r="E471" s="13">
        <v>-22365063966.94</v>
      </c>
      <c r="F471" s="13">
        <v>6504597139.21</v>
      </c>
      <c r="G471" s="13">
        <v>6504597139.21</v>
      </c>
      <c r="H471" s="13">
        <v>827481986446.02</v>
      </c>
      <c r="I471" s="13">
        <v>728897662320.13</v>
      </c>
      <c r="J471" s="13">
        <v>98584324125.89</v>
      </c>
      <c r="K471" s="13">
        <v>728897662320.13</v>
      </c>
      <c r="L471" s="13">
        <v>0</v>
      </c>
      <c r="M471" s="13">
        <v>640124171155.65</v>
      </c>
      <c r="N471" s="13">
        <v>631362399305.95</v>
      </c>
      <c r="O471" s="40">
        <v>8761771849.7</v>
      </c>
      <c r="P471" s="14">
        <f t="shared" si="7"/>
        <v>0.8808622716377149</v>
      </c>
    </row>
    <row r="472" spans="1:16" ht="11.25" outlineLevel="1">
      <c r="A472" s="2" t="s">
        <v>764</v>
      </c>
      <c r="B472" s="2" t="s">
        <v>765</v>
      </c>
      <c r="C472" s="13">
        <v>15928984944</v>
      </c>
      <c r="D472" s="13">
        <v>31566188592</v>
      </c>
      <c r="E472" s="13">
        <v>-9919293051.28</v>
      </c>
      <c r="F472" s="13">
        <v>535000000</v>
      </c>
      <c r="G472" s="13">
        <v>535000000</v>
      </c>
      <c r="H472" s="13">
        <v>37575880484.72</v>
      </c>
      <c r="I472" s="13">
        <v>35758918088.09</v>
      </c>
      <c r="J472" s="13">
        <v>1816962396.63</v>
      </c>
      <c r="K472" s="13">
        <v>35758918088.09</v>
      </c>
      <c r="L472" s="13">
        <v>0</v>
      </c>
      <c r="M472" s="13">
        <v>20897767112.59</v>
      </c>
      <c r="N472" s="13">
        <v>20710419048.73</v>
      </c>
      <c r="O472" s="40">
        <v>187348063.86</v>
      </c>
      <c r="P472" s="14">
        <f t="shared" si="7"/>
        <v>0.9516455137393557</v>
      </c>
    </row>
    <row r="473" spans="1:15" s="44" customFormat="1" ht="11.25" outlineLevel="1">
      <c r="A473" s="45" t="s">
        <v>766</v>
      </c>
      <c r="B473" s="2" t="s">
        <v>354</v>
      </c>
      <c r="C473" s="13">
        <v>14479984944</v>
      </c>
      <c r="D473" s="13">
        <v>31566188592</v>
      </c>
      <c r="E473" s="13">
        <v>-9919293051.28</v>
      </c>
      <c r="F473" s="13">
        <v>535000000</v>
      </c>
      <c r="G473" s="13">
        <v>535000000</v>
      </c>
      <c r="H473" s="13">
        <v>36126880484.72</v>
      </c>
      <c r="I473" s="13">
        <v>34860914487.09</v>
      </c>
      <c r="J473" s="13">
        <v>1265965997.63</v>
      </c>
      <c r="K473" s="13">
        <v>34860914487.09</v>
      </c>
      <c r="L473" s="13">
        <v>0</v>
      </c>
      <c r="M473" s="13">
        <v>20159021169.09</v>
      </c>
      <c r="N473" s="13">
        <v>20044461221.23</v>
      </c>
      <c r="O473" s="13">
        <v>114559947.86</v>
      </c>
    </row>
    <row r="474" spans="1:15" s="44" customFormat="1" ht="11.25" outlineLevel="1">
      <c r="A474" s="45" t="s">
        <v>1436</v>
      </c>
      <c r="B474" s="2" t="s">
        <v>356</v>
      </c>
      <c r="C474" s="13">
        <v>0</v>
      </c>
      <c r="D474" s="13">
        <v>31566188592</v>
      </c>
      <c r="E474" s="13">
        <v>0</v>
      </c>
      <c r="F474" s="13">
        <v>0</v>
      </c>
      <c r="G474" s="13">
        <v>0</v>
      </c>
      <c r="H474" s="13">
        <v>31566188592</v>
      </c>
      <c r="I474" s="13">
        <v>31566188592</v>
      </c>
      <c r="J474" s="13">
        <v>0</v>
      </c>
      <c r="K474" s="13">
        <v>31566188592</v>
      </c>
      <c r="L474" s="13">
        <v>0</v>
      </c>
      <c r="M474" s="13">
        <v>17412953519</v>
      </c>
      <c r="N474" s="13">
        <v>17412953519</v>
      </c>
      <c r="O474" s="13">
        <v>0</v>
      </c>
    </row>
    <row r="475" spans="1:15" s="44" customFormat="1" ht="11.25" outlineLevel="1">
      <c r="A475" s="45" t="s">
        <v>1437</v>
      </c>
      <c r="B475" s="2" t="s">
        <v>366</v>
      </c>
      <c r="C475" s="13">
        <v>0</v>
      </c>
      <c r="D475" s="13">
        <v>31566188592</v>
      </c>
      <c r="E475" s="13">
        <v>0</v>
      </c>
      <c r="F475" s="13">
        <v>0</v>
      </c>
      <c r="G475" s="13">
        <v>0</v>
      </c>
      <c r="H475" s="13">
        <v>31566188592</v>
      </c>
      <c r="I475" s="13">
        <v>31566188592</v>
      </c>
      <c r="J475" s="13">
        <v>0</v>
      </c>
      <c r="K475" s="13">
        <v>31566188592</v>
      </c>
      <c r="L475" s="13">
        <v>0</v>
      </c>
      <c r="M475" s="13">
        <v>17412953519</v>
      </c>
      <c r="N475" s="13">
        <v>17412953519</v>
      </c>
      <c r="O475" s="13">
        <v>0</v>
      </c>
    </row>
    <row r="476" spans="1:15" s="44" customFormat="1" ht="11.25" outlineLevel="1">
      <c r="A476" s="45" t="s">
        <v>1438</v>
      </c>
      <c r="B476" s="2" t="s">
        <v>1439</v>
      </c>
      <c r="C476" s="13">
        <v>0</v>
      </c>
      <c r="D476" s="13">
        <v>17412953519</v>
      </c>
      <c r="E476" s="13">
        <v>0</v>
      </c>
      <c r="F476" s="13">
        <v>0</v>
      </c>
      <c r="G476" s="13">
        <v>0</v>
      </c>
      <c r="H476" s="13">
        <v>17412953519</v>
      </c>
      <c r="I476" s="13">
        <v>17412953519</v>
      </c>
      <c r="J476" s="13">
        <v>0</v>
      </c>
      <c r="K476" s="13">
        <v>17412953519</v>
      </c>
      <c r="L476" s="13">
        <v>0</v>
      </c>
      <c r="M476" s="13">
        <v>17412953519</v>
      </c>
      <c r="N476" s="13">
        <v>17412953519</v>
      </c>
      <c r="O476" s="40">
        <v>0</v>
      </c>
    </row>
    <row r="477" spans="1:16" ht="11.25" outlineLevel="1">
      <c r="A477" s="2" t="s">
        <v>1491</v>
      </c>
      <c r="B477" s="2" t="s">
        <v>1492</v>
      </c>
      <c r="C477" s="13">
        <v>0</v>
      </c>
      <c r="D477" s="13">
        <v>14153235073</v>
      </c>
      <c r="E477" s="13">
        <v>0</v>
      </c>
      <c r="F477" s="13">
        <v>0</v>
      </c>
      <c r="G477" s="13">
        <v>0</v>
      </c>
      <c r="H477" s="13">
        <v>14153235073</v>
      </c>
      <c r="I477" s="13">
        <v>14153235073</v>
      </c>
      <c r="J477" s="13">
        <v>0</v>
      </c>
      <c r="K477" s="13">
        <v>14153235073</v>
      </c>
      <c r="L477" s="13">
        <v>0</v>
      </c>
      <c r="M477" s="13">
        <v>0</v>
      </c>
      <c r="N477" s="13">
        <v>0</v>
      </c>
      <c r="O477" s="40">
        <v>0</v>
      </c>
      <c r="P477" s="14">
        <f t="shared" si="7"/>
        <v>1</v>
      </c>
    </row>
    <row r="478" spans="1:16" ht="11.25" outlineLevel="1">
      <c r="A478" s="2" t="s">
        <v>767</v>
      </c>
      <c r="B478" s="2" t="s">
        <v>376</v>
      </c>
      <c r="C478" s="13">
        <v>1846815119</v>
      </c>
      <c r="D478" s="13">
        <v>0</v>
      </c>
      <c r="E478" s="13">
        <v>-133969172.64</v>
      </c>
      <c r="F478" s="13">
        <v>0</v>
      </c>
      <c r="G478" s="13">
        <v>0</v>
      </c>
      <c r="H478" s="13">
        <v>1712845946.36</v>
      </c>
      <c r="I478" s="13">
        <v>1669572311.73</v>
      </c>
      <c r="J478" s="13">
        <v>43273634.63</v>
      </c>
      <c r="K478" s="13">
        <v>1669572311.73</v>
      </c>
      <c r="L478" s="13">
        <v>0</v>
      </c>
      <c r="M478" s="13">
        <v>1614125552.73</v>
      </c>
      <c r="N478" s="13">
        <v>1499565604.87</v>
      </c>
      <c r="O478" s="40">
        <v>114559947.86</v>
      </c>
      <c r="P478" s="14">
        <f t="shared" si="7"/>
        <v>0.9747358279815173</v>
      </c>
    </row>
    <row r="479" spans="1:16" ht="22.5" outlineLevel="1">
      <c r="A479" s="32" t="s">
        <v>768</v>
      </c>
      <c r="B479" s="2" t="s">
        <v>378</v>
      </c>
      <c r="C479" s="13">
        <v>1846815119</v>
      </c>
      <c r="D479" s="13">
        <v>0</v>
      </c>
      <c r="E479" s="13">
        <v>-133969172.64</v>
      </c>
      <c r="F479" s="13">
        <v>0</v>
      </c>
      <c r="G479" s="13">
        <v>0</v>
      </c>
      <c r="H479" s="13">
        <v>1712845946.36</v>
      </c>
      <c r="I479" s="13">
        <v>1669572311.73</v>
      </c>
      <c r="J479" s="13">
        <v>43273634.63</v>
      </c>
      <c r="K479" s="13">
        <v>1669572311.73</v>
      </c>
      <c r="L479" s="13">
        <v>0</v>
      </c>
      <c r="M479" s="13">
        <v>1614125552.73</v>
      </c>
      <c r="N479" s="13">
        <v>1499565604.87</v>
      </c>
      <c r="O479" s="40">
        <v>114559947.86</v>
      </c>
      <c r="P479" s="14">
        <f t="shared" si="7"/>
        <v>0.9747358279815173</v>
      </c>
    </row>
    <row r="480" spans="1:16" ht="33.75" outlineLevel="1">
      <c r="A480" s="32" t="s">
        <v>769</v>
      </c>
      <c r="B480" s="2" t="s">
        <v>770</v>
      </c>
      <c r="C480" s="13">
        <v>1791410666</v>
      </c>
      <c r="D480" s="13">
        <v>0</v>
      </c>
      <c r="E480" s="13">
        <v>-129950097.46</v>
      </c>
      <c r="F480" s="13">
        <v>0</v>
      </c>
      <c r="G480" s="13">
        <v>0</v>
      </c>
      <c r="H480" s="13">
        <v>1661460568.54</v>
      </c>
      <c r="I480" s="13">
        <v>1638631340.72</v>
      </c>
      <c r="J480" s="13">
        <v>22829227.82</v>
      </c>
      <c r="K480" s="13">
        <v>1638631340.72</v>
      </c>
      <c r="L480" s="13">
        <v>0</v>
      </c>
      <c r="M480" s="13">
        <v>1583985627.79</v>
      </c>
      <c r="N480" s="13">
        <v>1469425679.93</v>
      </c>
      <c r="O480" s="40">
        <v>114559947.86</v>
      </c>
      <c r="P480" s="14">
        <f t="shared" si="7"/>
        <v>0.9862595428069286</v>
      </c>
    </row>
    <row r="481" spans="1:16" ht="33.75" outlineLevel="1">
      <c r="A481" s="32" t="s">
        <v>771</v>
      </c>
      <c r="B481" s="2" t="s">
        <v>1221</v>
      </c>
      <c r="C481" s="13">
        <v>55404453</v>
      </c>
      <c r="D481" s="13">
        <v>0</v>
      </c>
      <c r="E481" s="13">
        <v>-4019075.18</v>
      </c>
      <c r="F481" s="13">
        <v>0</v>
      </c>
      <c r="G481" s="13">
        <v>0</v>
      </c>
      <c r="H481" s="13">
        <v>51385377.82</v>
      </c>
      <c r="I481" s="13">
        <v>30940971.01</v>
      </c>
      <c r="J481" s="13">
        <v>20444406.81</v>
      </c>
      <c r="K481" s="13">
        <v>30940971.01</v>
      </c>
      <c r="L481" s="13">
        <v>0</v>
      </c>
      <c r="M481" s="13">
        <v>30139924.94</v>
      </c>
      <c r="N481" s="13">
        <v>30139924.94</v>
      </c>
      <c r="O481" s="40">
        <v>0</v>
      </c>
      <c r="P481" s="14">
        <f t="shared" si="7"/>
        <v>0.6021357110262852</v>
      </c>
    </row>
    <row r="482" spans="1:16" ht="11.25" outlineLevel="1">
      <c r="A482" s="2" t="s">
        <v>772</v>
      </c>
      <c r="B482" s="2" t="s">
        <v>386</v>
      </c>
      <c r="C482" s="13">
        <v>1846815119</v>
      </c>
      <c r="D482" s="13">
        <v>0</v>
      </c>
      <c r="E482" s="13">
        <v>-133969172.64</v>
      </c>
      <c r="F482" s="13">
        <v>0</v>
      </c>
      <c r="G482" s="13">
        <v>0</v>
      </c>
      <c r="H482" s="13">
        <v>1712845946.36</v>
      </c>
      <c r="I482" s="13">
        <v>493211486</v>
      </c>
      <c r="J482" s="13">
        <v>1219634460.36</v>
      </c>
      <c r="K482" s="13">
        <v>493211486</v>
      </c>
      <c r="L482" s="13">
        <v>0</v>
      </c>
      <c r="M482" s="13">
        <v>0</v>
      </c>
      <c r="N482" s="13">
        <v>0</v>
      </c>
      <c r="O482" s="40">
        <v>0</v>
      </c>
      <c r="P482" s="14">
        <f t="shared" si="7"/>
        <v>0.28794853795703734</v>
      </c>
    </row>
    <row r="483" spans="1:16" ht="11.25" outlineLevel="1">
      <c r="A483" s="32" t="s">
        <v>773</v>
      </c>
      <c r="B483" s="2" t="s">
        <v>774</v>
      </c>
      <c r="C483" s="13">
        <v>1846815119</v>
      </c>
      <c r="D483" s="13">
        <v>0</v>
      </c>
      <c r="E483" s="13">
        <v>-133969172.64</v>
      </c>
      <c r="F483" s="13">
        <v>0</v>
      </c>
      <c r="G483" s="13">
        <v>0</v>
      </c>
      <c r="H483" s="13">
        <v>1712845946.36</v>
      </c>
      <c r="I483" s="13">
        <v>493211486</v>
      </c>
      <c r="J483" s="13">
        <v>1219634460.36</v>
      </c>
      <c r="K483" s="13">
        <v>493211486</v>
      </c>
      <c r="L483" s="13">
        <v>0</v>
      </c>
      <c r="M483" s="13">
        <v>0</v>
      </c>
      <c r="N483" s="13">
        <v>0</v>
      </c>
      <c r="O483" s="40">
        <v>0</v>
      </c>
      <c r="P483" s="14">
        <f t="shared" si="7"/>
        <v>0.28794853795703734</v>
      </c>
    </row>
    <row r="484" spans="1:16" ht="22.5" outlineLevel="1">
      <c r="A484" s="32" t="s">
        <v>775</v>
      </c>
      <c r="B484" s="2" t="s">
        <v>776</v>
      </c>
      <c r="C484" s="13">
        <v>1791410666</v>
      </c>
      <c r="D484" s="13">
        <v>0</v>
      </c>
      <c r="E484" s="13">
        <v>-129950097.46</v>
      </c>
      <c r="F484" s="13">
        <v>0</v>
      </c>
      <c r="G484" s="13">
        <v>0</v>
      </c>
      <c r="H484" s="13">
        <v>1661460568.54</v>
      </c>
      <c r="I484" s="13">
        <v>493211486</v>
      </c>
      <c r="J484" s="13">
        <v>1168249082.54</v>
      </c>
      <c r="K484" s="13">
        <v>493211486</v>
      </c>
      <c r="L484" s="13">
        <v>0</v>
      </c>
      <c r="M484" s="13">
        <v>0</v>
      </c>
      <c r="N484" s="13">
        <v>0</v>
      </c>
      <c r="O484" s="40">
        <v>0</v>
      </c>
      <c r="P484" s="14">
        <f t="shared" si="7"/>
        <v>0.29685416274032134</v>
      </c>
    </row>
    <row r="485" spans="1:16" ht="22.5" outlineLevel="1">
      <c r="A485" s="32" t="s">
        <v>777</v>
      </c>
      <c r="B485" s="2" t="s">
        <v>778</v>
      </c>
      <c r="C485" s="13">
        <v>55404453</v>
      </c>
      <c r="D485" s="13">
        <v>0</v>
      </c>
      <c r="E485" s="13">
        <v>-4019075.18</v>
      </c>
      <c r="F485" s="13">
        <v>0</v>
      </c>
      <c r="G485" s="13">
        <v>0</v>
      </c>
      <c r="H485" s="13">
        <v>51385377.82</v>
      </c>
      <c r="I485" s="13">
        <v>0</v>
      </c>
      <c r="J485" s="13">
        <v>51385377.82</v>
      </c>
      <c r="K485" s="13">
        <v>0</v>
      </c>
      <c r="L485" s="13">
        <v>0</v>
      </c>
      <c r="M485" s="13">
        <v>0</v>
      </c>
      <c r="N485" s="13">
        <v>0</v>
      </c>
      <c r="O485" s="40">
        <v>0</v>
      </c>
      <c r="P485" s="14">
        <f t="shared" si="7"/>
        <v>0</v>
      </c>
    </row>
    <row r="486" spans="1:16" ht="11.25" outlineLevel="1">
      <c r="A486" s="2" t="s">
        <v>779</v>
      </c>
      <c r="B486" s="2" t="s">
        <v>780</v>
      </c>
      <c r="C486" s="13">
        <v>10786354706</v>
      </c>
      <c r="D486" s="13">
        <v>0</v>
      </c>
      <c r="E486" s="13">
        <v>-9651354706</v>
      </c>
      <c r="F486" s="13">
        <v>535000000</v>
      </c>
      <c r="G486" s="13">
        <v>535000000</v>
      </c>
      <c r="H486" s="13">
        <v>1135000000</v>
      </c>
      <c r="I486" s="13">
        <v>1131942097.36</v>
      </c>
      <c r="J486" s="13">
        <v>3057902.64</v>
      </c>
      <c r="K486" s="13">
        <v>1131942097.36</v>
      </c>
      <c r="L486" s="13">
        <v>0</v>
      </c>
      <c r="M486" s="13">
        <v>1131942097.36</v>
      </c>
      <c r="N486" s="13">
        <v>1131942097.36</v>
      </c>
      <c r="O486" s="40">
        <v>0</v>
      </c>
      <c r="P486" s="14">
        <f t="shared" si="7"/>
        <v>0.9973058126519823</v>
      </c>
    </row>
    <row r="487" spans="1:16" ht="22.5" outlineLevel="1">
      <c r="A487" s="32" t="s">
        <v>781</v>
      </c>
      <c r="B487" s="2" t="s">
        <v>436</v>
      </c>
      <c r="C487" s="13">
        <v>10786354706</v>
      </c>
      <c r="D487" s="13">
        <v>0</v>
      </c>
      <c r="E487" s="13">
        <v>-9651354706</v>
      </c>
      <c r="F487" s="13">
        <v>535000000</v>
      </c>
      <c r="G487" s="13">
        <v>535000000</v>
      </c>
      <c r="H487" s="13">
        <v>1135000000</v>
      </c>
      <c r="I487" s="13">
        <v>1131942097.36</v>
      </c>
      <c r="J487" s="13">
        <v>3057902.64</v>
      </c>
      <c r="K487" s="13">
        <v>1131942097.36</v>
      </c>
      <c r="L487" s="13">
        <v>0</v>
      </c>
      <c r="M487" s="13">
        <v>1131942097.36</v>
      </c>
      <c r="N487" s="13">
        <v>1131942097.36</v>
      </c>
      <c r="O487" s="40">
        <v>0</v>
      </c>
      <c r="P487" s="14">
        <f t="shared" si="7"/>
        <v>0.9973058126519823</v>
      </c>
    </row>
    <row r="488" spans="1:16" ht="11.25" outlineLevel="1">
      <c r="A488" s="32" t="s">
        <v>782</v>
      </c>
      <c r="B488" s="2" t="s">
        <v>374</v>
      </c>
      <c r="C488" s="13">
        <v>10186354706</v>
      </c>
      <c r="D488" s="13">
        <v>0</v>
      </c>
      <c r="E488" s="13">
        <v>-9651354706</v>
      </c>
      <c r="F488" s="13">
        <v>0</v>
      </c>
      <c r="G488" s="13">
        <v>535000000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40">
        <v>0</v>
      </c>
      <c r="P488" s="14" t="e">
        <f t="shared" si="7"/>
        <v>#DIV/0!</v>
      </c>
    </row>
    <row r="489" spans="1:16" ht="11.25" outlineLevel="1">
      <c r="A489" s="32" t="s">
        <v>783</v>
      </c>
      <c r="B489" s="2" t="s">
        <v>784</v>
      </c>
      <c r="C489" s="13">
        <v>600000000</v>
      </c>
      <c r="D489" s="13">
        <v>0</v>
      </c>
      <c r="E489" s="13">
        <v>0</v>
      </c>
      <c r="F489" s="13">
        <v>535000000</v>
      </c>
      <c r="G489" s="13">
        <v>0</v>
      </c>
      <c r="H489" s="13">
        <v>1135000000</v>
      </c>
      <c r="I489" s="13">
        <v>1131942097.36</v>
      </c>
      <c r="J489" s="13">
        <v>3057902.64</v>
      </c>
      <c r="K489" s="13">
        <v>1131942097.36</v>
      </c>
      <c r="L489" s="13">
        <v>0</v>
      </c>
      <c r="M489" s="13">
        <v>1131942097.36</v>
      </c>
      <c r="N489" s="13">
        <v>1131942097.36</v>
      </c>
      <c r="O489" s="40">
        <v>0</v>
      </c>
      <c r="P489" s="14">
        <f t="shared" si="7"/>
        <v>0.9973058126519823</v>
      </c>
    </row>
    <row r="490" spans="1:16" ht="11.25" outlineLevel="1">
      <c r="A490" s="2" t="s">
        <v>785</v>
      </c>
      <c r="B490" s="2" t="s">
        <v>510</v>
      </c>
      <c r="C490" s="13">
        <v>1449000000</v>
      </c>
      <c r="D490" s="13">
        <v>0</v>
      </c>
      <c r="E490" s="13">
        <v>0</v>
      </c>
      <c r="F490" s="13">
        <v>0</v>
      </c>
      <c r="G490" s="13">
        <v>0</v>
      </c>
      <c r="H490" s="13">
        <v>1449000000</v>
      </c>
      <c r="I490" s="13">
        <v>898003601</v>
      </c>
      <c r="J490" s="13">
        <v>550996399</v>
      </c>
      <c r="K490" s="13">
        <v>898003601</v>
      </c>
      <c r="L490" s="13">
        <v>0</v>
      </c>
      <c r="M490" s="13">
        <v>738745943.5</v>
      </c>
      <c r="N490" s="13">
        <v>665957827.5</v>
      </c>
      <c r="O490" s="40">
        <v>72788116</v>
      </c>
      <c r="P490" s="14">
        <f t="shared" si="7"/>
        <v>0.6197402353347136</v>
      </c>
    </row>
    <row r="491" spans="1:16" ht="11.25" outlineLevel="1">
      <c r="A491" s="32" t="s">
        <v>786</v>
      </c>
      <c r="B491" s="2" t="s">
        <v>568</v>
      </c>
      <c r="C491" s="13">
        <v>1449000000</v>
      </c>
      <c r="D491" s="13">
        <v>0</v>
      </c>
      <c r="E491" s="13">
        <v>0</v>
      </c>
      <c r="F491" s="13">
        <v>0</v>
      </c>
      <c r="G491" s="13">
        <v>0</v>
      </c>
      <c r="H491" s="13">
        <v>1449000000</v>
      </c>
      <c r="I491" s="13">
        <v>898003601</v>
      </c>
      <c r="J491" s="13">
        <v>550996399</v>
      </c>
      <c r="K491" s="13">
        <v>898003601</v>
      </c>
      <c r="L491" s="13">
        <v>0</v>
      </c>
      <c r="M491" s="13">
        <v>738745943.5</v>
      </c>
      <c r="N491" s="13">
        <v>665957827.5</v>
      </c>
      <c r="O491" s="40">
        <v>72788116</v>
      </c>
      <c r="P491" s="14">
        <f t="shared" si="7"/>
        <v>0.6197402353347136</v>
      </c>
    </row>
    <row r="492" spans="1:16" ht="22.5" outlineLevel="1">
      <c r="A492" s="32" t="s">
        <v>787</v>
      </c>
      <c r="B492" s="2" t="s">
        <v>570</v>
      </c>
      <c r="C492" s="13">
        <v>158700000</v>
      </c>
      <c r="D492" s="13">
        <v>0</v>
      </c>
      <c r="E492" s="13">
        <v>0</v>
      </c>
      <c r="F492" s="13">
        <v>0</v>
      </c>
      <c r="G492" s="13">
        <v>0</v>
      </c>
      <c r="H492" s="13">
        <v>158700000</v>
      </c>
      <c r="I492" s="13">
        <v>125857948</v>
      </c>
      <c r="J492" s="13">
        <v>32842052</v>
      </c>
      <c r="K492" s="13">
        <v>125857948</v>
      </c>
      <c r="L492" s="13">
        <v>0</v>
      </c>
      <c r="M492" s="13">
        <v>117899423</v>
      </c>
      <c r="N492" s="13">
        <v>117899423</v>
      </c>
      <c r="O492" s="40">
        <v>0</v>
      </c>
      <c r="P492" s="14">
        <f t="shared" si="7"/>
        <v>0.7930557529930686</v>
      </c>
    </row>
    <row r="493" spans="1:16" ht="22.5" outlineLevel="1">
      <c r="A493" s="32" t="s">
        <v>788</v>
      </c>
      <c r="B493" s="2" t="s">
        <v>572</v>
      </c>
      <c r="C493" s="13">
        <v>158700000</v>
      </c>
      <c r="D493" s="13">
        <v>0</v>
      </c>
      <c r="E493" s="13">
        <v>0</v>
      </c>
      <c r="F493" s="13">
        <v>0</v>
      </c>
      <c r="G493" s="13">
        <v>0</v>
      </c>
      <c r="H493" s="13">
        <v>158700000</v>
      </c>
      <c r="I493" s="13">
        <v>125857948</v>
      </c>
      <c r="J493" s="13">
        <v>32842052</v>
      </c>
      <c r="K493" s="13">
        <v>125857948</v>
      </c>
      <c r="L493" s="13">
        <v>0</v>
      </c>
      <c r="M493" s="13">
        <v>117899423</v>
      </c>
      <c r="N493" s="13">
        <v>117899423</v>
      </c>
      <c r="O493" s="40">
        <v>0</v>
      </c>
      <c r="P493" s="14">
        <f t="shared" si="7"/>
        <v>0.7930557529930686</v>
      </c>
    </row>
    <row r="494" spans="1:16" ht="11.25" outlineLevel="1">
      <c r="A494" s="32" t="s">
        <v>789</v>
      </c>
      <c r="B494" s="2" t="s">
        <v>790</v>
      </c>
      <c r="C494" s="13">
        <v>1290300000</v>
      </c>
      <c r="D494" s="13">
        <v>0</v>
      </c>
      <c r="E494" s="13">
        <v>0</v>
      </c>
      <c r="F494" s="13">
        <v>0</v>
      </c>
      <c r="G494" s="13">
        <v>0</v>
      </c>
      <c r="H494" s="13">
        <v>1290300000</v>
      </c>
      <c r="I494" s="13">
        <v>772145653</v>
      </c>
      <c r="J494" s="13">
        <v>518154347</v>
      </c>
      <c r="K494" s="13">
        <v>772145653</v>
      </c>
      <c r="L494" s="13">
        <v>0</v>
      </c>
      <c r="M494" s="13">
        <v>620846520.5</v>
      </c>
      <c r="N494" s="13">
        <v>548058404.5</v>
      </c>
      <c r="O494" s="40">
        <v>72788116</v>
      </c>
      <c r="P494" s="14">
        <f t="shared" si="7"/>
        <v>0.5984233534836859</v>
      </c>
    </row>
    <row r="495" spans="1:16" ht="22.5" outlineLevel="1">
      <c r="A495" s="32" t="s">
        <v>791</v>
      </c>
      <c r="B495" s="2" t="s">
        <v>792</v>
      </c>
      <c r="C495" s="13">
        <v>1290300000</v>
      </c>
      <c r="D495" s="13">
        <v>0</v>
      </c>
      <c r="E495" s="13">
        <v>0</v>
      </c>
      <c r="F495" s="13">
        <v>0</v>
      </c>
      <c r="G495" s="13">
        <v>0</v>
      </c>
      <c r="H495" s="13">
        <v>1290300000</v>
      </c>
      <c r="I495" s="13">
        <v>772145653</v>
      </c>
      <c r="J495" s="13">
        <v>518154347</v>
      </c>
      <c r="K495" s="13">
        <v>772145653</v>
      </c>
      <c r="L495" s="13">
        <v>0</v>
      </c>
      <c r="M495" s="13">
        <v>620846520.5</v>
      </c>
      <c r="N495" s="13">
        <v>548058404.5</v>
      </c>
      <c r="O495" s="40">
        <v>72788116</v>
      </c>
      <c r="P495" s="14">
        <f t="shared" si="7"/>
        <v>0.5984233534836859</v>
      </c>
    </row>
    <row r="496" spans="1:16" ht="22.5" outlineLevel="1">
      <c r="A496" s="2" t="s">
        <v>793</v>
      </c>
      <c r="B496" s="2" t="s">
        <v>794</v>
      </c>
      <c r="C496" s="13">
        <v>494888965086</v>
      </c>
      <c r="D496" s="13">
        <v>5410815515</v>
      </c>
      <c r="E496" s="13">
        <v>-12367770915.66</v>
      </c>
      <c r="F496" s="13">
        <v>0</v>
      </c>
      <c r="G496" s="13">
        <v>0</v>
      </c>
      <c r="H496" s="13">
        <v>487932009685.34</v>
      </c>
      <c r="I496" s="13">
        <v>485610418427.01</v>
      </c>
      <c r="J496" s="13">
        <v>2321591258.33</v>
      </c>
      <c r="K496" s="13">
        <v>485610418427.01</v>
      </c>
      <c r="L496" s="13">
        <v>0</v>
      </c>
      <c r="M496" s="13">
        <v>477107489996.94</v>
      </c>
      <c r="N496" s="13">
        <v>470390853795.94</v>
      </c>
      <c r="O496" s="40">
        <v>6716636201</v>
      </c>
      <c r="P496" s="14">
        <f t="shared" si="7"/>
        <v>0.9952419779554386</v>
      </c>
    </row>
    <row r="497" spans="1:16" ht="11.25" outlineLevel="1">
      <c r="A497" s="2" t="s">
        <v>795</v>
      </c>
      <c r="B497" s="2" t="s">
        <v>354</v>
      </c>
      <c r="C497" s="13">
        <v>494888965086</v>
      </c>
      <c r="D497" s="13">
        <v>5410815515</v>
      </c>
      <c r="E497" s="13">
        <v>-12367770915.66</v>
      </c>
      <c r="F497" s="13">
        <v>0</v>
      </c>
      <c r="G497" s="13">
        <v>0</v>
      </c>
      <c r="H497" s="13">
        <v>487932009685.34</v>
      </c>
      <c r="I497" s="13">
        <v>485610418427.01</v>
      </c>
      <c r="J497" s="13">
        <v>2321591258.33</v>
      </c>
      <c r="K497" s="13">
        <v>485610418427.01</v>
      </c>
      <c r="L497" s="13">
        <v>0</v>
      </c>
      <c r="M497" s="13">
        <v>477107489996.94</v>
      </c>
      <c r="N497" s="13">
        <v>470390853795.94</v>
      </c>
      <c r="O497" s="40">
        <v>6716636201</v>
      </c>
      <c r="P497" s="14">
        <f t="shared" si="7"/>
        <v>0.9952419779554386</v>
      </c>
    </row>
    <row r="498" spans="1:16" ht="11.25" outlineLevel="1">
      <c r="A498" s="2" t="s">
        <v>796</v>
      </c>
      <c r="B498" s="2" t="s">
        <v>607</v>
      </c>
      <c r="C498" s="13">
        <v>482850000000</v>
      </c>
      <c r="D498" s="13">
        <v>2082309291</v>
      </c>
      <c r="E498" s="13">
        <v>-12367770915.66</v>
      </c>
      <c r="F498" s="13">
        <v>0</v>
      </c>
      <c r="G498" s="13">
        <v>0</v>
      </c>
      <c r="H498" s="13">
        <v>472564538375.34</v>
      </c>
      <c r="I498" s="13">
        <v>470455874110.72</v>
      </c>
      <c r="J498" s="13">
        <v>2108664264.62</v>
      </c>
      <c r="K498" s="13">
        <v>470455874110.72</v>
      </c>
      <c r="L498" s="13">
        <v>0</v>
      </c>
      <c r="M498" s="13">
        <v>461952945680.65</v>
      </c>
      <c r="N498" s="13">
        <v>455236309479.65</v>
      </c>
      <c r="O498" s="40">
        <v>6716636201</v>
      </c>
      <c r="P498" s="14">
        <f t="shared" si="7"/>
        <v>0.9955378279718796</v>
      </c>
    </row>
    <row r="499" spans="1:16" ht="11.25" outlineLevel="1">
      <c r="A499" s="32" t="s">
        <v>797</v>
      </c>
      <c r="B499" s="2" t="s">
        <v>366</v>
      </c>
      <c r="C499" s="13">
        <v>482850000000</v>
      </c>
      <c r="D499" s="13">
        <v>2082309291</v>
      </c>
      <c r="E499" s="13">
        <v>-12367770915.66</v>
      </c>
      <c r="F499" s="13">
        <v>0</v>
      </c>
      <c r="G499" s="13">
        <v>0</v>
      </c>
      <c r="H499" s="13">
        <v>472564538375.34</v>
      </c>
      <c r="I499" s="13">
        <v>470455874110.72</v>
      </c>
      <c r="J499" s="13">
        <v>2108664264.62</v>
      </c>
      <c r="K499" s="13">
        <v>470455874110.72</v>
      </c>
      <c r="L499" s="13">
        <v>0</v>
      </c>
      <c r="M499" s="13">
        <v>461952945680.65</v>
      </c>
      <c r="N499" s="13">
        <v>455236309479.65</v>
      </c>
      <c r="O499" s="40">
        <v>6716636201</v>
      </c>
      <c r="P499" s="14">
        <f t="shared" si="7"/>
        <v>0.9955378279718796</v>
      </c>
    </row>
    <row r="500" spans="1:16" ht="22.5" outlineLevel="1">
      <c r="A500" s="32" t="s">
        <v>798</v>
      </c>
      <c r="B500" s="2" t="s">
        <v>368</v>
      </c>
      <c r="C500" s="13">
        <v>468600000000</v>
      </c>
      <c r="D500" s="13">
        <v>0</v>
      </c>
      <c r="E500" s="13">
        <v>-1749673488</v>
      </c>
      <c r="F500" s="13">
        <v>0</v>
      </c>
      <c r="G500" s="13">
        <v>0</v>
      </c>
      <c r="H500" s="13">
        <v>466850326512</v>
      </c>
      <c r="I500" s="13">
        <v>466084027019.56</v>
      </c>
      <c r="J500" s="13">
        <v>766299492.44</v>
      </c>
      <c r="K500" s="13">
        <v>466084027019.56</v>
      </c>
      <c r="L500" s="13">
        <v>0</v>
      </c>
      <c r="M500" s="13">
        <v>457976111414.49</v>
      </c>
      <c r="N500" s="13">
        <v>451416236634.49</v>
      </c>
      <c r="O500" s="40">
        <v>6559874780</v>
      </c>
      <c r="P500" s="14">
        <f t="shared" si="7"/>
        <v>0.9983585756527894</v>
      </c>
    </row>
    <row r="501" spans="1:16" ht="22.5" outlineLevel="1">
      <c r="A501" s="32" t="s">
        <v>799</v>
      </c>
      <c r="B501" s="2" t="s">
        <v>800</v>
      </c>
      <c r="C501" s="13">
        <v>1300000000</v>
      </c>
      <c r="D501" s="13">
        <v>0</v>
      </c>
      <c r="E501" s="13">
        <v>0</v>
      </c>
      <c r="F501" s="13">
        <v>0</v>
      </c>
      <c r="G501" s="13">
        <v>0</v>
      </c>
      <c r="H501" s="13">
        <v>1300000000</v>
      </c>
      <c r="I501" s="13">
        <v>290000000</v>
      </c>
      <c r="J501" s="13">
        <v>1010000000</v>
      </c>
      <c r="K501" s="13">
        <v>290000000</v>
      </c>
      <c r="L501" s="13">
        <v>0</v>
      </c>
      <c r="M501" s="13">
        <v>170000000</v>
      </c>
      <c r="N501" s="13">
        <v>58000000</v>
      </c>
      <c r="O501" s="40">
        <v>112000000</v>
      </c>
      <c r="P501" s="14">
        <f t="shared" si="7"/>
        <v>0.2230769230769231</v>
      </c>
    </row>
    <row r="502" spans="1:16" ht="11.25" outlineLevel="1">
      <c r="A502" s="32" t="s">
        <v>801</v>
      </c>
      <c r="B502" s="2" t="s">
        <v>802</v>
      </c>
      <c r="C502" s="13">
        <v>12600000000</v>
      </c>
      <c r="D502" s="13">
        <v>0</v>
      </c>
      <c r="E502" s="13">
        <v>-10444556409</v>
      </c>
      <c r="F502" s="13">
        <v>0</v>
      </c>
      <c r="G502" s="13">
        <v>0</v>
      </c>
      <c r="H502" s="13">
        <v>2155443591</v>
      </c>
      <c r="I502" s="13">
        <v>2008214160.16</v>
      </c>
      <c r="J502" s="13">
        <v>147229430.84</v>
      </c>
      <c r="K502" s="13">
        <v>2008214160.16</v>
      </c>
      <c r="L502" s="13">
        <v>0</v>
      </c>
      <c r="M502" s="13">
        <v>1968265516.16</v>
      </c>
      <c r="N502" s="13">
        <v>1928566095.16</v>
      </c>
      <c r="O502" s="40">
        <v>39699421</v>
      </c>
      <c r="P502" s="14">
        <f t="shared" si="7"/>
        <v>0.9316941387588371</v>
      </c>
    </row>
    <row r="503" spans="1:16" ht="11.25" outlineLevel="1">
      <c r="A503" s="32" t="s">
        <v>803</v>
      </c>
      <c r="B503" s="2" t="s">
        <v>804</v>
      </c>
      <c r="C503" s="13">
        <v>350000000</v>
      </c>
      <c r="D503" s="13">
        <v>0</v>
      </c>
      <c r="E503" s="13">
        <v>-173541018.66</v>
      </c>
      <c r="F503" s="13">
        <v>0</v>
      </c>
      <c r="G503" s="13">
        <v>0</v>
      </c>
      <c r="H503" s="13">
        <v>176458981.34</v>
      </c>
      <c r="I503" s="13">
        <v>0</v>
      </c>
      <c r="J503" s="13">
        <v>176458981.34</v>
      </c>
      <c r="K503" s="13">
        <v>0</v>
      </c>
      <c r="L503" s="13">
        <v>0</v>
      </c>
      <c r="M503" s="13">
        <v>0</v>
      </c>
      <c r="N503" s="13">
        <v>0</v>
      </c>
      <c r="O503" s="40">
        <v>0</v>
      </c>
      <c r="P503" s="14">
        <f t="shared" si="7"/>
        <v>0</v>
      </c>
    </row>
    <row r="504" spans="1:16" ht="11.25" outlineLevel="1">
      <c r="A504" s="32" t="s">
        <v>805</v>
      </c>
      <c r="B504" s="2" t="s">
        <v>806</v>
      </c>
      <c r="C504" s="13">
        <v>0</v>
      </c>
      <c r="D504" s="13">
        <v>2082309291</v>
      </c>
      <c r="E504" s="13">
        <v>0</v>
      </c>
      <c r="F504" s="13">
        <v>0</v>
      </c>
      <c r="G504" s="13">
        <v>0</v>
      </c>
      <c r="H504" s="13">
        <v>2082309291</v>
      </c>
      <c r="I504" s="13">
        <v>2073632931</v>
      </c>
      <c r="J504" s="13">
        <v>8676360</v>
      </c>
      <c r="K504" s="13">
        <v>2073632931</v>
      </c>
      <c r="L504" s="13">
        <v>0</v>
      </c>
      <c r="M504" s="13">
        <v>1838568750</v>
      </c>
      <c r="N504" s="13">
        <v>1833506750</v>
      </c>
      <c r="O504" s="40">
        <v>5062000</v>
      </c>
      <c r="P504" s="14">
        <f t="shared" si="7"/>
        <v>0.9958332990985055</v>
      </c>
    </row>
    <row r="505" spans="1:16" ht="11.25" outlineLevel="1">
      <c r="A505" s="2" t="s">
        <v>807</v>
      </c>
      <c r="B505" s="2" t="s">
        <v>780</v>
      </c>
      <c r="C505" s="13">
        <v>12038965086</v>
      </c>
      <c r="D505" s="13">
        <v>3328506224</v>
      </c>
      <c r="E505" s="13">
        <v>0</v>
      </c>
      <c r="F505" s="13">
        <v>0</v>
      </c>
      <c r="G505" s="13">
        <v>0</v>
      </c>
      <c r="H505" s="13">
        <v>15367471310</v>
      </c>
      <c r="I505" s="13">
        <v>15154544316.29</v>
      </c>
      <c r="J505" s="13">
        <v>212926993.71</v>
      </c>
      <c r="K505" s="13">
        <v>15154544316.29</v>
      </c>
      <c r="L505" s="13">
        <v>0</v>
      </c>
      <c r="M505" s="13">
        <v>15154544316.29</v>
      </c>
      <c r="N505" s="13">
        <v>15154544316.29</v>
      </c>
      <c r="O505" s="40">
        <v>0</v>
      </c>
      <c r="P505" s="14">
        <f t="shared" si="7"/>
        <v>0.9861443051094918</v>
      </c>
    </row>
    <row r="506" spans="1:16" ht="11.25" outlineLevel="1">
      <c r="A506" s="32" t="s">
        <v>808</v>
      </c>
      <c r="B506" s="2" t="s">
        <v>809</v>
      </c>
      <c r="C506" s="13">
        <v>12038965086</v>
      </c>
      <c r="D506" s="13">
        <v>3328506224</v>
      </c>
      <c r="E506" s="13">
        <v>0</v>
      </c>
      <c r="F506" s="13">
        <v>0</v>
      </c>
      <c r="G506" s="13">
        <v>0</v>
      </c>
      <c r="H506" s="13">
        <v>15367471310</v>
      </c>
      <c r="I506" s="13">
        <v>15154544316.29</v>
      </c>
      <c r="J506" s="13">
        <v>212926993.71</v>
      </c>
      <c r="K506" s="13">
        <v>15154544316.29</v>
      </c>
      <c r="L506" s="13">
        <v>0</v>
      </c>
      <c r="M506" s="13">
        <v>15154544316.29</v>
      </c>
      <c r="N506" s="13">
        <v>15154544316.29</v>
      </c>
      <c r="O506" s="40">
        <v>0</v>
      </c>
      <c r="P506" s="14">
        <f t="shared" si="7"/>
        <v>0.9861443051094918</v>
      </c>
    </row>
    <row r="507" spans="1:16" ht="11.25" outlineLevel="1">
      <c r="A507" s="32" t="s">
        <v>810</v>
      </c>
      <c r="B507" s="2" t="s">
        <v>811</v>
      </c>
      <c r="C507" s="13">
        <v>11388965086</v>
      </c>
      <c r="D507" s="13">
        <v>988679256</v>
      </c>
      <c r="E507" s="13">
        <v>0</v>
      </c>
      <c r="F507" s="13">
        <v>0</v>
      </c>
      <c r="G507" s="13">
        <v>0</v>
      </c>
      <c r="H507" s="13">
        <v>12377644342</v>
      </c>
      <c r="I507" s="13">
        <v>12377644342</v>
      </c>
      <c r="J507" s="13">
        <v>0</v>
      </c>
      <c r="K507" s="13">
        <v>12377644342</v>
      </c>
      <c r="L507" s="13">
        <v>0</v>
      </c>
      <c r="M507" s="13">
        <v>12377644342</v>
      </c>
      <c r="N507" s="13">
        <v>12377644342</v>
      </c>
      <c r="O507" s="40">
        <v>0</v>
      </c>
      <c r="P507" s="14">
        <f t="shared" si="7"/>
        <v>1</v>
      </c>
    </row>
    <row r="508" spans="1:16" ht="11.25" outlineLevel="1">
      <c r="A508" s="32" t="s">
        <v>812</v>
      </c>
      <c r="B508" s="2" t="s">
        <v>813</v>
      </c>
      <c r="C508" s="13">
        <v>650000000</v>
      </c>
      <c r="D508" s="13">
        <v>2339826968</v>
      </c>
      <c r="E508" s="13">
        <v>0</v>
      </c>
      <c r="F508" s="13">
        <v>0</v>
      </c>
      <c r="G508" s="13">
        <v>0</v>
      </c>
      <c r="H508" s="13">
        <v>2989826968</v>
      </c>
      <c r="I508" s="13">
        <v>2776899974.29</v>
      </c>
      <c r="J508" s="13">
        <v>212926993.71</v>
      </c>
      <c r="K508" s="13">
        <v>2776899974.29</v>
      </c>
      <c r="L508" s="13">
        <v>0</v>
      </c>
      <c r="M508" s="13">
        <v>2776899974.29</v>
      </c>
      <c r="N508" s="13">
        <v>2776899974.29</v>
      </c>
      <c r="O508" s="40">
        <v>0</v>
      </c>
      <c r="P508" s="14">
        <f t="shared" si="7"/>
        <v>0.928782837271538</v>
      </c>
    </row>
    <row r="509" spans="1:16" ht="11.25" outlineLevel="1">
      <c r="A509" s="2" t="s">
        <v>814</v>
      </c>
      <c r="B509" s="2" t="s">
        <v>815</v>
      </c>
      <c r="C509" s="13">
        <v>23550000000</v>
      </c>
      <c r="D509" s="13">
        <v>34834240745.96</v>
      </c>
      <c r="E509" s="13">
        <v>0</v>
      </c>
      <c r="F509" s="13">
        <v>5969597139.21</v>
      </c>
      <c r="G509" s="13">
        <v>5969597139.21</v>
      </c>
      <c r="H509" s="13">
        <v>58384240745.96</v>
      </c>
      <c r="I509" s="13">
        <v>31226339593.62</v>
      </c>
      <c r="J509" s="13">
        <v>27157901152.34</v>
      </c>
      <c r="K509" s="13">
        <v>31226339593.62</v>
      </c>
      <c r="L509" s="13">
        <v>0</v>
      </c>
      <c r="M509" s="13">
        <v>23091221330.78</v>
      </c>
      <c r="N509" s="13">
        <v>22148456602.78</v>
      </c>
      <c r="O509" s="40">
        <v>942764728</v>
      </c>
      <c r="P509" s="14">
        <f t="shared" si="7"/>
        <v>0.5348419230026685</v>
      </c>
    </row>
    <row r="510" spans="1:16" ht="11.25" outlineLevel="1">
      <c r="A510" s="2" t="s">
        <v>816</v>
      </c>
      <c r="B510" s="2" t="s">
        <v>1222</v>
      </c>
      <c r="C510" s="13">
        <v>23550000000</v>
      </c>
      <c r="D510" s="13">
        <v>34834240745.96</v>
      </c>
      <c r="E510" s="13">
        <v>0</v>
      </c>
      <c r="F510" s="13">
        <v>5969597139.21</v>
      </c>
      <c r="G510" s="13">
        <v>5969597139.21</v>
      </c>
      <c r="H510" s="13">
        <v>58384240745.96</v>
      </c>
      <c r="I510" s="13">
        <v>31226339593.62</v>
      </c>
      <c r="J510" s="13">
        <v>27157901152.34</v>
      </c>
      <c r="K510" s="13">
        <v>31226339593.62</v>
      </c>
      <c r="L510" s="13">
        <v>0</v>
      </c>
      <c r="M510" s="13">
        <v>23091221330.78</v>
      </c>
      <c r="N510" s="13">
        <v>22148456602.78</v>
      </c>
      <c r="O510" s="40">
        <v>942764728</v>
      </c>
      <c r="P510" s="14">
        <f t="shared" si="7"/>
        <v>0.5348419230026685</v>
      </c>
    </row>
    <row r="511" spans="1:16" ht="11.25" outlineLevel="1">
      <c r="A511" s="2" t="s">
        <v>817</v>
      </c>
      <c r="B511" s="2" t="s">
        <v>354</v>
      </c>
      <c r="C511" s="13">
        <v>10900000000</v>
      </c>
      <c r="D511" s="13">
        <v>18738758610.67</v>
      </c>
      <c r="E511" s="13">
        <v>0</v>
      </c>
      <c r="F511" s="13">
        <v>5969597139.21</v>
      </c>
      <c r="G511" s="13">
        <v>124759758.6</v>
      </c>
      <c r="H511" s="13">
        <v>35483595991.28</v>
      </c>
      <c r="I511" s="13">
        <v>18876036959.91</v>
      </c>
      <c r="J511" s="13">
        <v>16607559031.37</v>
      </c>
      <c r="K511" s="13">
        <v>18876036959.91</v>
      </c>
      <c r="L511" s="13">
        <v>0</v>
      </c>
      <c r="M511" s="13">
        <v>17949923222.4</v>
      </c>
      <c r="N511" s="13">
        <v>17148922244.4</v>
      </c>
      <c r="O511" s="40">
        <v>801000978</v>
      </c>
      <c r="P511" s="14">
        <f t="shared" si="7"/>
        <v>0.5319651639746078</v>
      </c>
    </row>
    <row r="512" spans="1:16" ht="11.25" outlineLevel="1">
      <c r="A512" s="2" t="s">
        <v>818</v>
      </c>
      <c r="B512" s="2" t="s">
        <v>607</v>
      </c>
      <c r="C512" s="13">
        <v>9900000000</v>
      </c>
      <c r="D512" s="13">
        <v>9545076661.76</v>
      </c>
      <c r="E512" s="13">
        <v>0</v>
      </c>
      <c r="F512" s="13">
        <v>5844837380.61</v>
      </c>
      <c r="G512" s="13">
        <v>0</v>
      </c>
      <c r="H512" s="13">
        <v>25289914042.37</v>
      </c>
      <c r="I512" s="13">
        <v>16680726476.84</v>
      </c>
      <c r="J512" s="13">
        <v>8609187565.53</v>
      </c>
      <c r="K512" s="13">
        <v>16680726476.84</v>
      </c>
      <c r="L512" s="13">
        <v>0</v>
      </c>
      <c r="M512" s="13">
        <v>15793074787.84</v>
      </c>
      <c r="N512" s="13">
        <v>14992073809.84</v>
      </c>
      <c r="O512" s="40">
        <v>801000978</v>
      </c>
      <c r="P512" s="14">
        <f t="shared" si="7"/>
        <v>0.6595801966307038</v>
      </c>
    </row>
    <row r="513" spans="1:16" ht="11.25" outlineLevel="1">
      <c r="A513" s="32" t="s">
        <v>819</v>
      </c>
      <c r="B513" s="2" t="s">
        <v>366</v>
      </c>
      <c r="C513" s="13">
        <v>9900000000</v>
      </c>
      <c r="D513" s="13">
        <v>9545076661.76</v>
      </c>
      <c r="E513" s="13">
        <v>0</v>
      </c>
      <c r="F513" s="13">
        <v>5844837380.61</v>
      </c>
      <c r="G513" s="13">
        <v>0</v>
      </c>
      <c r="H513" s="13">
        <v>25289914042.37</v>
      </c>
      <c r="I513" s="13">
        <v>16680726476.84</v>
      </c>
      <c r="J513" s="13">
        <v>8609187565.53</v>
      </c>
      <c r="K513" s="13">
        <v>16680726476.84</v>
      </c>
      <c r="L513" s="13">
        <v>0</v>
      </c>
      <c r="M513" s="13">
        <v>15793074787.84</v>
      </c>
      <c r="N513" s="13">
        <v>14992073809.84</v>
      </c>
      <c r="O513" s="40">
        <v>801000978</v>
      </c>
      <c r="P513" s="14">
        <f t="shared" si="7"/>
        <v>0.6595801966307038</v>
      </c>
    </row>
    <row r="514" spans="1:16" ht="11.25" outlineLevel="1">
      <c r="A514" s="32" t="s">
        <v>820</v>
      </c>
      <c r="B514" s="2" t="s">
        <v>821</v>
      </c>
      <c r="C514" s="13">
        <v>4609532682</v>
      </c>
      <c r="D514" s="13">
        <v>5204300382.53</v>
      </c>
      <c r="E514" s="13">
        <v>0</v>
      </c>
      <c r="F514" s="13">
        <v>0</v>
      </c>
      <c r="G514" s="13">
        <v>0</v>
      </c>
      <c r="H514" s="13">
        <v>9813833064.53</v>
      </c>
      <c r="I514" s="13">
        <v>3861340199</v>
      </c>
      <c r="J514" s="13">
        <v>5952492865.53</v>
      </c>
      <c r="K514" s="13">
        <v>3861340199</v>
      </c>
      <c r="L514" s="13">
        <v>0</v>
      </c>
      <c r="M514" s="13">
        <v>2973688510</v>
      </c>
      <c r="N514" s="13">
        <v>2172687532</v>
      </c>
      <c r="O514" s="40">
        <v>801000978</v>
      </c>
      <c r="P514" s="14">
        <f t="shared" si="7"/>
        <v>0.3934589241135543</v>
      </c>
    </row>
    <row r="515" spans="1:16" ht="11.25" outlineLevel="1">
      <c r="A515" s="32" t="s">
        <v>822</v>
      </c>
      <c r="B515" s="2" t="s">
        <v>823</v>
      </c>
      <c r="C515" s="13">
        <v>3790467318</v>
      </c>
      <c r="D515" s="13">
        <v>1140880362.23</v>
      </c>
      <c r="E515" s="13">
        <v>0</v>
      </c>
      <c r="F515" s="13">
        <v>5844837380.61</v>
      </c>
      <c r="G515" s="13">
        <v>0</v>
      </c>
      <c r="H515" s="13">
        <v>10776185060.84</v>
      </c>
      <c r="I515" s="13">
        <v>10776185060.84</v>
      </c>
      <c r="J515" s="13">
        <v>0</v>
      </c>
      <c r="K515" s="13">
        <v>10776185060.84</v>
      </c>
      <c r="L515" s="13">
        <v>0</v>
      </c>
      <c r="M515" s="13">
        <v>10776185060.84</v>
      </c>
      <c r="N515" s="13">
        <v>10776185060.84</v>
      </c>
      <c r="O515" s="40">
        <v>0</v>
      </c>
      <c r="P515" s="14">
        <f t="shared" si="7"/>
        <v>1</v>
      </c>
    </row>
    <row r="516" spans="1:16" ht="11.25" outlineLevel="1">
      <c r="A516" s="32" t="s">
        <v>824</v>
      </c>
      <c r="B516" s="2" t="s">
        <v>825</v>
      </c>
      <c r="C516" s="13">
        <v>1500000000</v>
      </c>
      <c r="D516" s="13">
        <v>0</v>
      </c>
      <c r="E516" s="13">
        <v>0</v>
      </c>
      <c r="F516" s="13">
        <v>0</v>
      </c>
      <c r="G516" s="13">
        <v>0</v>
      </c>
      <c r="H516" s="13">
        <v>1500000000</v>
      </c>
      <c r="I516" s="13">
        <v>1500000000</v>
      </c>
      <c r="J516" s="13">
        <v>0</v>
      </c>
      <c r="K516" s="13">
        <v>1500000000</v>
      </c>
      <c r="L516" s="13">
        <v>0</v>
      </c>
      <c r="M516" s="13">
        <v>1500000000</v>
      </c>
      <c r="N516" s="13">
        <v>1500000000</v>
      </c>
      <c r="O516" s="40">
        <v>0</v>
      </c>
      <c r="P516" s="14">
        <f t="shared" si="7"/>
        <v>1</v>
      </c>
    </row>
    <row r="517" spans="1:16" ht="11.25" outlineLevel="1">
      <c r="A517" s="32" t="s">
        <v>826</v>
      </c>
      <c r="B517" s="2" t="s">
        <v>827</v>
      </c>
      <c r="C517" s="13">
        <v>0</v>
      </c>
      <c r="D517" s="13">
        <v>543201217</v>
      </c>
      <c r="E517" s="13">
        <v>0</v>
      </c>
      <c r="F517" s="13">
        <v>0</v>
      </c>
      <c r="G517" s="13">
        <v>0</v>
      </c>
      <c r="H517" s="13">
        <v>543201217</v>
      </c>
      <c r="I517" s="13">
        <v>543201217</v>
      </c>
      <c r="J517" s="13">
        <v>0</v>
      </c>
      <c r="K517" s="13">
        <v>543201217</v>
      </c>
      <c r="L517" s="13">
        <v>0</v>
      </c>
      <c r="M517" s="13">
        <v>543201217</v>
      </c>
      <c r="N517" s="13">
        <v>543201217</v>
      </c>
      <c r="O517" s="40">
        <v>0</v>
      </c>
      <c r="P517" s="14">
        <f t="shared" si="7"/>
        <v>1</v>
      </c>
    </row>
    <row r="518" spans="1:16" ht="11.25" outlineLevel="1">
      <c r="A518" s="32" t="s">
        <v>828</v>
      </c>
      <c r="B518" s="2" t="s">
        <v>829</v>
      </c>
      <c r="C518" s="13">
        <v>0</v>
      </c>
      <c r="D518" s="13">
        <v>2656694700</v>
      </c>
      <c r="E518" s="13">
        <v>0</v>
      </c>
      <c r="F518" s="13">
        <v>0</v>
      </c>
      <c r="G518" s="13">
        <v>0</v>
      </c>
      <c r="H518" s="13">
        <v>2656694700</v>
      </c>
      <c r="I518" s="13">
        <v>0</v>
      </c>
      <c r="J518" s="13">
        <v>2656694700</v>
      </c>
      <c r="K518" s="13">
        <v>0</v>
      </c>
      <c r="L518" s="13">
        <v>0</v>
      </c>
      <c r="M518" s="13">
        <v>0</v>
      </c>
      <c r="N518" s="13">
        <v>0</v>
      </c>
      <c r="O518" s="40">
        <v>0</v>
      </c>
      <c r="P518" s="14">
        <f t="shared" si="7"/>
        <v>0</v>
      </c>
    </row>
    <row r="519" spans="1:16" ht="11.25" outlineLevel="1">
      <c r="A519" s="2" t="s">
        <v>830</v>
      </c>
      <c r="B519" s="2" t="s">
        <v>376</v>
      </c>
      <c r="C519" s="13">
        <v>200000000</v>
      </c>
      <c r="D519" s="13">
        <v>669432066.78</v>
      </c>
      <c r="E519" s="13">
        <v>0</v>
      </c>
      <c r="F519" s="13">
        <v>124759758.6</v>
      </c>
      <c r="G519" s="13">
        <v>124759758.6</v>
      </c>
      <c r="H519" s="13">
        <v>869432066.78</v>
      </c>
      <c r="I519" s="13">
        <v>864184698.23</v>
      </c>
      <c r="J519" s="13">
        <v>5247368.55</v>
      </c>
      <c r="K519" s="13">
        <v>864184698.23</v>
      </c>
      <c r="L519" s="13">
        <v>0</v>
      </c>
      <c r="M519" s="13">
        <v>830722649.72</v>
      </c>
      <c r="N519" s="13">
        <v>830722649.72</v>
      </c>
      <c r="O519" s="40">
        <v>0</v>
      </c>
      <c r="P519" s="14">
        <f t="shared" si="7"/>
        <v>0.9939646020080282</v>
      </c>
    </row>
    <row r="520" spans="1:16" ht="22.5" outlineLevel="1">
      <c r="A520" s="32" t="s">
        <v>831</v>
      </c>
      <c r="B520" s="2" t="s">
        <v>378</v>
      </c>
      <c r="C520" s="13">
        <v>200000000</v>
      </c>
      <c r="D520" s="13">
        <v>669432066.78</v>
      </c>
      <c r="E520" s="13">
        <v>0</v>
      </c>
      <c r="F520" s="13">
        <v>124759758.6</v>
      </c>
      <c r="G520" s="13">
        <v>124759758.6</v>
      </c>
      <c r="H520" s="13">
        <v>869432066.78</v>
      </c>
      <c r="I520" s="13">
        <v>864184698.23</v>
      </c>
      <c r="J520" s="13">
        <v>5247368.55</v>
      </c>
      <c r="K520" s="13">
        <v>864184698.23</v>
      </c>
      <c r="L520" s="13">
        <v>0</v>
      </c>
      <c r="M520" s="13">
        <v>830722649.72</v>
      </c>
      <c r="N520" s="13">
        <v>830722649.72</v>
      </c>
      <c r="O520" s="40">
        <v>0</v>
      </c>
      <c r="P520" s="14">
        <f t="shared" si="7"/>
        <v>0.9939646020080282</v>
      </c>
    </row>
    <row r="521" spans="1:16" ht="11.25" outlineLevel="1">
      <c r="A521" s="32" t="s">
        <v>832</v>
      </c>
      <c r="B521" s="2" t="s">
        <v>833</v>
      </c>
      <c r="C521" s="13">
        <v>200000000</v>
      </c>
      <c r="D521" s="13">
        <v>518589363.74</v>
      </c>
      <c r="E521" s="13">
        <v>0</v>
      </c>
      <c r="F521" s="13">
        <v>124759758.6</v>
      </c>
      <c r="G521" s="13">
        <v>0</v>
      </c>
      <c r="H521" s="13">
        <v>843349122.34</v>
      </c>
      <c r="I521" s="13">
        <v>840467384.99</v>
      </c>
      <c r="J521" s="13">
        <v>2881737.35</v>
      </c>
      <c r="K521" s="13">
        <v>840467384.99</v>
      </c>
      <c r="L521" s="13">
        <v>0</v>
      </c>
      <c r="M521" s="13">
        <v>808009197.94</v>
      </c>
      <c r="N521" s="13">
        <v>808009197.94</v>
      </c>
      <c r="O521" s="40">
        <v>0</v>
      </c>
      <c r="P521" s="14">
        <f t="shared" si="7"/>
        <v>0.9965829841121976</v>
      </c>
    </row>
    <row r="522" spans="1:16" ht="11.25" outlineLevel="1">
      <c r="A522" s="32" t="s">
        <v>834</v>
      </c>
      <c r="B522" s="2" t="s">
        <v>835</v>
      </c>
      <c r="C522" s="13">
        <v>0</v>
      </c>
      <c r="D522" s="13">
        <v>150842703.04</v>
      </c>
      <c r="E522" s="13">
        <v>0</v>
      </c>
      <c r="F522" s="13">
        <v>0</v>
      </c>
      <c r="G522" s="13">
        <v>124759758.6</v>
      </c>
      <c r="H522" s="13">
        <v>26082944.44</v>
      </c>
      <c r="I522" s="13">
        <v>23717313.24</v>
      </c>
      <c r="J522" s="13">
        <v>2365631.2</v>
      </c>
      <c r="K522" s="13">
        <v>23717313.24</v>
      </c>
      <c r="L522" s="13">
        <v>0</v>
      </c>
      <c r="M522" s="13">
        <v>22713451.78</v>
      </c>
      <c r="N522" s="13">
        <v>22713451.78</v>
      </c>
      <c r="O522" s="40">
        <v>0</v>
      </c>
      <c r="P522" s="14">
        <f aca="true" t="shared" si="8" ref="P522:P597">+K522/H522</f>
        <v>0.9093035218687908</v>
      </c>
    </row>
    <row r="523" spans="1:16" ht="11.25" outlineLevel="1">
      <c r="A523" s="2" t="s">
        <v>836</v>
      </c>
      <c r="B523" s="2" t="s">
        <v>386</v>
      </c>
      <c r="C523" s="13">
        <v>600000000</v>
      </c>
      <c r="D523" s="13">
        <v>890011226.91</v>
      </c>
      <c r="E523" s="13">
        <v>0</v>
      </c>
      <c r="F523" s="13">
        <v>0</v>
      </c>
      <c r="G523" s="13">
        <v>0</v>
      </c>
      <c r="H523" s="13">
        <v>1490011226.91</v>
      </c>
      <c r="I523" s="13">
        <v>5000000</v>
      </c>
      <c r="J523" s="13">
        <v>1485011226.91</v>
      </c>
      <c r="K523" s="13">
        <v>5000000</v>
      </c>
      <c r="L523" s="13">
        <v>0</v>
      </c>
      <c r="M523" s="13">
        <v>0</v>
      </c>
      <c r="N523" s="13">
        <v>0</v>
      </c>
      <c r="O523" s="40">
        <v>0</v>
      </c>
      <c r="P523" s="14">
        <f t="shared" si="8"/>
        <v>0.0033556794134827084</v>
      </c>
    </row>
    <row r="524" spans="1:16" ht="11.25" outlineLevel="1">
      <c r="A524" s="32" t="s">
        <v>837</v>
      </c>
      <c r="B524" s="2" t="s">
        <v>774</v>
      </c>
      <c r="C524" s="13">
        <v>600000000</v>
      </c>
      <c r="D524" s="13">
        <v>890011226.91</v>
      </c>
      <c r="E524" s="13">
        <v>0</v>
      </c>
      <c r="F524" s="13">
        <v>0</v>
      </c>
      <c r="G524" s="13">
        <v>0</v>
      </c>
      <c r="H524" s="13">
        <v>1490011226.91</v>
      </c>
      <c r="I524" s="13">
        <v>5000000</v>
      </c>
      <c r="J524" s="13">
        <v>1485011226.91</v>
      </c>
      <c r="K524" s="13">
        <v>5000000</v>
      </c>
      <c r="L524" s="13">
        <v>0</v>
      </c>
      <c r="M524" s="13">
        <v>0</v>
      </c>
      <c r="N524" s="13">
        <v>0</v>
      </c>
      <c r="O524" s="40">
        <v>0</v>
      </c>
      <c r="P524" s="14">
        <f t="shared" si="8"/>
        <v>0.0033556794134827084</v>
      </c>
    </row>
    <row r="525" spans="1:16" ht="11.25" outlineLevel="1">
      <c r="A525" s="32" t="s">
        <v>838</v>
      </c>
      <c r="B525" s="2" t="s">
        <v>833</v>
      </c>
      <c r="C525" s="13">
        <v>600000000</v>
      </c>
      <c r="D525" s="13">
        <v>792699396.52</v>
      </c>
      <c r="E525" s="13">
        <v>0</v>
      </c>
      <c r="F525" s="13">
        <v>0</v>
      </c>
      <c r="G525" s="13">
        <v>0</v>
      </c>
      <c r="H525" s="13">
        <v>1392699396.52</v>
      </c>
      <c r="I525" s="13">
        <v>5000000</v>
      </c>
      <c r="J525" s="13">
        <v>1387699396.52</v>
      </c>
      <c r="K525" s="13">
        <v>5000000</v>
      </c>
      <c r="L525" s="13">
        <v>0</v>
      </c>
      <c r="M525" s="13">
        <v>0</v>
      </c>
      <c r="N525" s="13">
        <v>0</v>
      </c>
      <c r="O525" s="40">
        <v>0</v>
      </c>
      <c r="P525" s="14">
        <f t="shared" si="8"/>
        <v>0.00359015018782497</v>
      </c>
    </row>
    <row r="526" spans="1:16" ht="11.25" outlineLevel="1">
      <c r="A526" s="32" t="s">
        <v>839</v>
      </c>
      <c r="B526" s="2" t="s">
        <v>840</v>
      </c>
      <c r="C526" s="13">
        <v>0</v>
      </c>
      <c r="D526" s="13">
        <v>97311830.39</v>
      </c>
      <c r="E526" s="13">
        <v>0</v>
      </c>
      <c r="F526" s="13">
        <v>0</v>
      </c>
      <c r="G526" s="13">
        <v>0</v>
      </c>
      <c r="H526" s="13">
        <v>97311830.39</v>
      </c>
      <c r="I526" s="13">
        <v>0</v>
      </c>
      <c r="J526" s="13">
        <v>97311830.39</v>
      </c>
      <c r="K526" s="13">
        <v>0</v>
      </c>
      <c r="L526" s="13">
        <v>0</v>
      </c>
      <c r="M526" s="13">
        <v>0</v>
      </c>
      <c r="N526" s="13">
        <v>0</v>
      </c>
      <c r="O526" s="40">
        <v>0</v>
      </c>
      <c r="P526" s="14">
        <f t="shared" si="8"/>
        <v>0</v>
      </c>
    </row>
    <row r="527" spans="1:16" ht="11.25" outlineLevel="1">
      <c r="A527" s="2" t="s">
        <v>841</v>
      </c>
      <c r="B527" s="2" t="s">
        <v>406</v>
      </c>
      <c r="C527" s="13">
        <v>0</v>
      </c>
      <c r="D527" s="13">
        <v>571392000</v>
      </c>
      <c r="E527" s="13">
        <v>0</v>
      </c>
      <c r="F527" s="13">
        <v>0</v>
      </c>
      <c r="G527" s="13">
        <v>0</v>
      </c>
      <c r="H527" s="13">
        <v>571392000</v>
      </c>
      <c r="I527" s="13">
        <v>0</v>
      </c>
      <c r="J527" s="13">
        <v>571392000</v>
      </c>
      <c r="K527" s="13">
        <v>0</v>
      </c>
      <c r="L527" s="13">
        <v>0</v>
      </c>
      <c r="M527" s="13">
        <v>0</v>
      </c>
      <c r="N527" s="13">
        <v>0</v>
      </c>
      <c r="O527" s="40">
        <v>0</v>
      </c>
      <c r="P527" s="14">
        <f t="shared" si="8"/>
        <v>0</v>
      </c>
    </row>
    <row r="528" spans="1:16" ht="22.5" outlineLevel="1">
      <c r="A528" s="32" t="s">
        <v>842</v>
      </c>
      <c r="B528" s="2" t="s">
        <v>843</v>
      </c>
      <c r="C528" s="13">
        <v>0</v>
      </c>
      <c r="D528" s="13">
        <v>571392000</v>
      </c>
      <c r="E528" s="13">
        <v>0</v>
      </c>
      <c r="F528" s="13">
        <v>0</v>
      </c>
      <c r="G528" s="13">
        <v>0</v>
      </c>
      <c r="H528" s="13">
        <v>571392000</v>
      </c>
      <c r="I528" s="13">
        <v>0</v>
      </c>
      <c r="J528" s="13">
        <v>571392000</v>
      </c>
      <c r="K528" s="13">
        <v>0</v>
      </c>
      <c r="L528" s="13">
        <v>0</v>
      </c>
      <c r="M528" s="13">
        <v>0</v>
      </c>
      <c r="N528" s="13">
        <v>0</v>
      </c>
      <c r="O528" s="40">
        <v>0</v>
      </c>
      <c r="P528" s="14">
        <f t="shared" si="8"/>
        <v>0</v>
      </c>
    </row>
    <row r="529" spans="1:16" ht="11.25" outlineLevel="1">
      <c r="A529" s="32" t="s">
        <v>844</v>
      </c>
      <c r="B529" s="2" t="s">
        <v>845</v>
      </c>
      <c r="C529" s="13">
        <v>0</v>
      </c>
      <c r="D529" s="13">
        <v>571392000</v>
      </c>
      <c r="E529" s="13">
        <v>0</v>
      </c>
      <c r="F529" s="13">
        <v>0</v>
      </c>
      <c r="G529" s="13">
        <v>0</v>
      </c>
      <c r="H529" s="13">
        <v>571392000</v>
      </c>
      <c r="I529" s="13">
        <v>0</v>
      </c>
      <c r="J529" s="13">
        <v>571392000</v>
      </c>
      <c r="K529" s="13">
        <v>0</v>
      </c>
      <c r="L529" s="13">
        <v>0</v>
      </c>
      <c r="M529" s="13">
        <v>0</v>
      </c>
      <c r="N529" s="13">
        <v>0</v>
      </c>
      <c r="O529" s="40">
        <v>0</v>
      </c>
      <c r="P529" s="14">
        <f t="shared" si="8"/>
        <v>0</v>
      </c>
    </row>
    <row r="530" spans="1:16" ht="11.25" outlineLevel="1">
      <c r="A530" s="2" t="s">
        <v>846</v>
      </c>
      <c r="B530" s="2" t="s">
        <v>780</v>
      </c>
      <c r="C530" s="13">
        <v>200000000</v>
      </c>
      <c r="D530" s="13">
        <v>7062846655.22</v>
      </c>
      <c r="E530" s="13">
        <v>0</v>
      </c>
      <c r="F530" s="13">
        <v>0</v>
      </c>
      <c r="G530" s="13">
        <v>0</v>
      </c>
      <c r="H530" s="13">
        <v>7262846655.22</v>
      </c>
      <c r="I530" s="13">
        <v>1326125784.84</v>
      </c>
      <c r="J530" s="13">
        <v>5936720870.38</v>
      </c>
      <c r="K530" s="13">
        <v>1326125784.84</v>
      </c>
      <c r="L530" s="13">
        <v>0</v>
      </c>
      <c r="M530" s="13">
        <v>1326125784.84</v>
      </c>
      <c r="N530" s="13">
        <v>1326125784.84</v>
      </c>
      <c r="O530" s="40">
        <v>0</v>
      </c>
      <c r="P530" s="14">
        <f t="shared" si="8"/>
        <v>0.1825903599227003</v>
      </c>
    </row>
    <row r="531" spans="1:16" ht="22.5" outlineLevel="1">
      <c r="A531" s="32" t="s">
        <v>847</v>
      </c>
      <c r="B531" s="2" t="s">
        <v>436</v>
      </c>
      <c r="C531" s="13">
        <v>200000000</v>
      </c>
      <c r="D531" s="13">
        <v>7062846655.22</v>
      </c>
      <c r="E531" s="13">
        <v>0</v>
      </c>
      <c r="F531" s="13">
        <v>0</v>
      </c>
      <c r="G531" s="13">
        <v>0</v>
      </c>
      <c r="H531" s="13">
        <v>7262846655.22</v>
      </c>
      <c r="I531" s="13">
        <v>1326125784.84</v>
      </c>
      <c r="J531" s="13">
        <v>5936720870.38</v>
      </c>
      <c r="K531" s="13">
        <v>1326125784.84</v>
      </c>
      <c r="L531" s="13">
        <v>0</v>
      </c>
      <c r="M531" s="13">
        <v>1326125784.84</v>
      </c>
      <c r="N531" s="13">
        <v>1326125784.84</v>
      </c>
      <c r="O531" s="40">
        <v>0</v>
      </c>
      <c r="P531" s="14">
        <f t="shared" si="8"/>
        <v>0.1825903599227003</v>
      </c>
    </row>
    <row r="532" spans="1:16" ht="11.25" outlineLevel="1">
      <c r="A532" s="32" t="s">
        <v>848</v>
      </c>
      <c r="B532" s="2" t="s">
        <v>849</v>
      </c>
      <c r="C532" s="13">
        <v>200000000</v>
      </c>
      <c r="D532" s="13">
        <v>1126125784.84</v>
      </c>
      <c r="E532" s="13">
        <v>0</v>
      </c>
      <c r="F532" s="13">
        <v>0</v>
      </c>
      <c r="G532" s="13">
        <v>0</v>
      </c>
      <c r="H532" s="13">
        <v>1326125784.84</v>
      </c>
      <c r="I532" s="13">
        <v>1326125784.84</v>
      </c>
      <c r="J532" s="13">
        <v>0</v>
      </c>
      <c r="K532" s="13">
        <v>1326125784.84</v>
      </c>
      <c r="L532" s="13">
        <v>0</v>
      </c>
      <c r="M532" s="13">
        <v>1326125784.84</v>
      </c>
      <c r="N532" s="13">
        <v>1326125784.84</v>
      </c>
      <c r="O532" s="40">
        <v>0</v>
      </c>
      <c r="P532" s="14">
        <f t="shared" si="8"/>
        <v>1</v>
      </c>
    </row>
    <row r="533" spans="1:16" ht="11.25" outlineLevel="1">
      <c r="A533" s="32" t="s">
        <v>850</v>
      </c>
      <c r="B533" s="2" t="s">
        <v>851</v>
      </c>
      <c r="C533" s="13">
        <v>0</v>
      </c>
      <c r="D533" s="13">
        <v>68409567.37</v>
      </c>
      <c r="E533" s="13">
        <v>0</v>
      </c>
      <c r="F533" s="13">
        <v>0</v>
      </c>
      <c r="G533" s="13">
        <v>0</v>
      </c>
      <c r="H533" s="13">
        <v>68409567.37</v>
      </c>
      <c r="I533" s="13">
        <v>0</v>
      </c>
      <c r="J533" s="13">
        <v>68409567.37</v>
      </c>
      <c r="K533" s="13">
        <v>0</v>
      </c>
      <c r="L533" s="13">
        <v>0</v>
      </c>
      <c r="M533" s="13">
        <v>0</v>
      </c>
      <c r="N533" s="13">
        <v>0</v>
      </c>
      <c r="O533" s="40">
        <v>0</v>
      </c>
      <c r="P533" s="14">
        <f t="shared" si="8"/>
        <v>0</v>
      </c>
    </row>
    <row r="534" spans="1:16" ht="11.25" outlineLevel="1">
      <c r="A534" s="32" t="s">
        <v>852</v>
      </c>
      <c r="B534" s="2" t="s">
        <v>853</v>
      </c>
      <c r="C534" s="13">
        <v>0</v>
      </c>
      <c r="D534" s="13">
        <v>361527191.01</v>
      </c>
      <c r="E534" s="13">
        <v>0</v>
      </c>
      <c r="F534" s="13">
        <v>0</v>
      </c>
      <c r="G534" s="13">
        <v>0</v>
      </c>
      <c r="H534" s="13">
        <v>361527191.01</v>
      </c>
      <c r="I534" s="13">
        <v>0</v>
      </c>
      <c r="J534" s="13">
        <v>361527191.01</v>
      </c>
      <c r="K534" s="13">
        <v>0</v>
      </c>
      <c r="L534" s="13">
        <v>0</v>
      </c>
      <c r="M534" s="13">
        <v>0</v>
      </c>
      <c r="N534" s="13">
        <v>0</v>
      </c>
      <c r="O534" s="40">
        <v>0</v>
      </c>
      <c r="P534" s="14">
        <f t="shared" si="8"/>
        <v>0</v>
      </c>
    </row>
    <row r="535" spans="1:16" ht="11.25" outlineLevel="1">
      <c r="A535" s="32" t="s">
        <v>854</v>
      </c>
      <c r="B535" s="2" t="s">
        <v>855</v>
      </c>
      <c r="C535" s="13">
        <v>0</v>
      </c>
      <c r="D535" s="13">
        <v>3884959116</v>
      </c>
      <c r="E535" s="13">
        <v>0</v>
      </c>
      <c r="F535" s="13">
        <v>0</v>
      </c>
      <c r="G535" s="13">
        <v>0</v>
      </c>
      <c r="H535" s="13">
        <v>3884959116</v>
      </c>
      <c r="I535" s="13">
        <v>0</v>
      </c>
      <c r="J535" s="13">
        <v>3884959116</v>
      </c>
      <c r="K535" s="13">
        <v>0</v>
      </c>
      <c r="L535" s="13">
        <v>0</v>
      </c>
      <c r="M535" s="13">
        <v>0</v>
      </c>
      <c r="N535" s="13">
        <v>0</v>
      </c>
      <c r="O535" s="40">
        <v>0</v>
      </c>
      <c r="P535" s="14">
        <f t="shared" si="8"/>
        <v>0</v>
      </c>
    </row>
    <row r="536" spans="1:16" ht="11.25" outlineLevel="1">
      <c r="A536" s="32" t="s">
        <v>856</v>
      </c>
      <c r="B536" s="2" t="s">
        <v>857</v>
      </c>
      <c r="C536" s="13">
        <v>0</v>
      </c>
      <c r="D536" s="13">
        <v>1621824996</v>
      </c>
      <c r="E536" s="13">
        <v>0</v>
      </c>
      <c r="F536" s="13">
        <v>0</v>
      </c>
      <c r="G536" s="13">
        <v>0</v>
      </c>
      <c r="H536" s="13">
        <v>1621824996</v>
      </c>
      <c r="I536" s="13">
        <v>0</v>
      </c>
      <c r="J536" s="13">
        <v>1621824996</v>
      </c>
      <c r="K536" s="13">
        <v>0</v>
      </c>
      <c r="L536" s="13">
        <v>0</v>
      </c>
      <c r="M536" s="13">
        <v>0</v>
      </c>
      <c r="N536" s="13">
        <v>0</v>
      </c>
      <c r="O536" s="40">
        <v>0</v>
      </c>
      <c r="P536" s="14">
        <f t="shared" si="8"/>
        <v>0</v>
      </c>
    </row>
    <row r="537" spans="1:16" ht="11.25" outlineLevel="1">
      <c r="A537" s="2" t="s">
        <v>858</v>
      </c>
      <c r="B537" s="2" t="s">
        <v>439</v>
      </c>
      <c r="C537" s="13">
        <v>0</v>
      </c>
      <c r="D537" s="13">
        <v>192000000</v>
      </c>
      <c r="E537" s="13">
        <v>0</v>
      </c>
      <c r="F537" s="13">
        <v>0</v>
      </c>
      <c r="G537" s="13">
        <v>0</v>
      </c>
      <c r="H537" s="13">
        <v>192000000</v>
      </c>
      <c r="I537" s="13">
        <v>0</v>
      </c>
      <c r="J537" s="13">
        <v>192000000</v>
      </c>
      <c r="K537" s="13">
        <v>0</v>
      </c>
      <c r="L537" s="13">
        <v>0</v>
      </c>
      <c r="M537" s="13">
        <v>0</v>
      </c>
      <c r="N537" s="13">
        <v>0</v>
      </c>
      <c r="O537" s="40">
        <v>0</v>
      </c>
      <c r="P537" s="14">
        <f t="shared" si="8"/>
        <v>0</v>
      </c>
    </row>
    <row r="538" spans="1:16" ht="11.25" outlineLevel="1">
      <c r="A538" s="2" t="s">
        <v>859</v>
      </c>
      <c r="B538" s="2" t="s">
        <v>455</v>
      </c>
      <c r="C538" s="13">
        <v>0</v>
      </c>
      <c r="D538" s="13">
        <v>192000000</v>
      </c>
      <c r="E538" s="13">
        <v>0</v>
      </c>
      <c r="F538" s="13">
        <v>0</v>
      </c>
      <c r="G538" s="13">
        <v>0</v>
      </c>
      <c r="H538" s="13">
        <v>192000000</v>
      </c>
      <c r="I538" s="13">
        <v>0</v>
      </c>
      <c r="J538" s="13">
        <v>192000000</v>
      </c>
      <c r="K538" s="13">
        <v>0</v>
      </c>
      <c r="L538" s="13">
        <v>0</v>
      </c>
      <c r="M538" s="13">
        <v>0</v>
      </c>
      <c r="N538" s="13">
        <v>0</v>
      </c>
      <c r="O538" s="40">
        <v>0</v>
      </c>
      <c r="P538" s="14">
        <f t="shared" si="8"/>
        <v>0</v>
      </c>
    </row>
    <row r="539" spans="1:16" ht="11.25" outlineLevel="1">
      <c r="A539" s="32" t="s">
        <v>860</v>
      </c>
      <c r="B539" s="2" t="s">
        <v>457</v>
      </c>
      <c r="C539" s="13">
        <v>0</v>
      </c>
      <c r="D539" s="13">
        <v>192000000</v>
      </c>
      <c r="E539" s="13">
        <v>0</v>
      </c>
      <c r="F539" s="13">
        <v>0</v>
      </c>
      <c r="G539" s="13">
        <v>0</v>
      </c>
      <c r="H539" s="13">
        <v>192000000</v>
      </c>
      <c r="I539" s="13">
        <v>0</v>
      </c>
      <c r="J539" s="13">
        <v>192000000</v>
      </c>
      <c r="K539" s="13">
        <v>0</v>
      </c>
      <c r="L539" s="13">
        <v>0</v>
      </c>
      <c r="M539" s="13">
        <v>0</v>
      </c>
      <c r="N539" s="13">
        <v>0</v>
      </c>
      <c r="O539" s="40">
        <v>0</v>
      </c>
      <c r="P539" s="14">
        <f t="shared" si="8"/>
        <v>0</v>
      </c>
    </row>
    <row r="540" spans="1:16" ht="11.25" outlineLevel="1">
      <c r="A540" s="32" t="s">
        <v>861</v>
      </c>
      <c r="B540" s="2" t="s">
        <v>862</v>
      </c>
      <c r="C540" s="13">
        <v>0</v>
      </c>
      <c r="D540" s="13">
        <v>10000000</v>
      </c>
      <c r="E540" s="13">
        <v>0</v>
      </c>
      <c r="F540" s="13">
        <v>0</v>
      </c>
      <c r="G540" s="13">
        <v>0</v>
      </c>
      <c r="H540" s="13">
        <v>10000000</v>
      </c>
      <c r="I540" s="13">
        <v>0</v>
      </c>
      <c r="J540" s="13">
        <v>10000000</v>
      </c>
      <c r="K540" s="13">
        <v>0</v>
      </c>
      <c r="L540" s="13">
        <v>0</v>
      </c>
      <c r="M540" s="13">
        <v>0</v>
      </c>
      <c r="N540" s="13">
        <v>0</v>
      </c>
      <c r="O540" s="40">
        <v>0</v>
      </c>
      <c r="P540" s="14">
        <f t="shared" si="8"/>
        <v>0</v>
      </c>
    </row>
    <row r="541" spans="1:16" ht="11.25" outlineLevel="1">
      <c r="A541" s="32" t="s">
        <v>863</v>
      </c>
      <c r="B541" s="2" t="s">
        <v>864</v>
      </c>
      <c r="C541" s="13">
        <v>0</v>
      </c>
      <c r="D541" s="13">
        <v>182000000</v>
      </c>
      <c r="E541" s="13">
        <v>0</v>
      </c>
      <c r="F541" s="13">
        <v>0</v>
      </c>
      <c r="G541" s="13">
        <v>0</v>
      </c>
      <c r="H541" s="13">
        <v>182000000</v>
      </c>
      <c r="I541" s="13">
        <v>0</v>
      </c>
      <c r="J541" s="13">
        <v>182000000</v>
      </c>
      <c r="K541" s="13">
        <v>0</v>
      </c>
      <c r="L541" s="13">
        <v>0</v>
      </c>
      <c r="M541" s="13">
        <v>0</v>
      </c>
      <c r="N541" s="13">
        <v>0</v>
      </c>
      <c r="O541" s="40">
        <v>0</v>
      </c>
      <c r="P541" s="14">
        <f t="shared" si="8"/>
        <v>0</v>
      </c>
    </row>
    <row r="542" spans="1:16" ht="11.25" outlineLevel="1">
      <c r="A542" s="2" t="s">
        <v>865</v>
      </c>
      <c r="B542" s="2" t="s">
        <v>465</v>
      </c>
      <c r="C542" s="13">
        <v>12050000000</v>
      </c>
      <c r="D542" s="13">
        <v>6376795723.43</v>
      </c>
      <c r="E542" s="13">
        <v>0</v>
      </c>
      <c r="F542" s="13">
        <v>0</v>
      </c>
      <c r="G542" s="13">
        <v>5844837380.61</v>
      </c>
      <c r="H542" s="13">
        <v>12581958342.82</v>
      </c>
      <c r="I542" s="13">
        <v>10479111937</v>
      </c>
      <c r="J542" s="13">
        <v>2102846405.82</v>
      </c>
      <c r="K542" s="13">
        <v>10479111937</v>
      </c>
      <c r="L542" s="13">
        <v>0</v>
      </c>
      <c r="M542" s="13">
        <v>4519212047.67</v>
      </c>
      <c r="N542" s="13">
        <v>4389119097.67</v>
      </c>
      <c r="O542" s="40">
        <v>130092950</v>
      </c>
      <c r="P542" s="14">
        <f t="shared" si="8"/>
        <v>0.8328681157158649</v>
      </c>
    </row>
    <row r="543" spans="1:16" ht="11.25" outlineLevel="1">
      <c r="A543" s="2" t="s">
        <v>866</v>
      </c>
      <c r="B543" s="2" t="s">
        <v>467</v>
      </c>
      <c r="C543" s="13">
        <v>0</v>
      </c>
      <c r="D543" s="13">
        <v>1275772100</v>
      </c>
      <c r="E543" s="13">
        <v>0</v>
      </c>
      <c r="F543" s="13">
        <v>0</v>
      </c>
      <c r="G543" s="13">
        <v>0</v>
      </c>
      <c r="H543" s="13">
        <v>1275772100</v>
      </c>
      <c r="I543" s="13">
        <v>1206439500</v>
      </c>
      <c r="J543" s="13">
        <v>69332600</v>
      </c>
      <c r="K543" s="13">
        <v>1206439500</v>
      </c>
      <c r="L543" s="13">
        <v>0</v>
      </c>
      <c r="M543" s="13">
        <v>1204592500</v>
      </c>
      <c r="N543" s="13">
        <v>1083285150</v>
      </c>
      <c r="O543" s="40">
        <v>121307350</v>
      </c>
      <c r="P543" s="14">
        <f t="shared" si="8"/>
        <v>0.9456544001863656</v>
      </c>
    </row>
    <row r="544" spans="1:16" ht="22.5" outlineLevel="1">
      <c r="A544" s="32" t="s">
        <v>867</v>
      </c>
      <c r="B544" s="2" t="s">
        <v>868</v>
      </c>
      <c r="C544" s="13">
        <v>0</v>
      </c>
      <c r="D544" s="13">
        <v>1275772100</v>
      </c>
      <c r="E544" s="13">
        <v>0</v>
      </c>
      <c r="F544" s="13">
        <v>0</v>
      </c>
      <c r="G544" s="13">
        <v>0</v>
      </c>
      <c r="H544" s="13">
        <v>1275772100</v>
      </c>
      <c r="I544" s="13">
        <v>1206439500</v>
      </c>
      <c r="J544" s="13">
        <v>69332600</v>
      </c>
      <c r="K544" s="13">
        <v>1206439500</v>
      </c>
      <c r="L544" s="13">
        <v>0</v>
      </c>
      <c r="M544" s="13">
        <v>1204592500</v>
      </c>
      <c r="N544" s="13">
        <v>1083285150</v>
      </c>
      <c r="O544" s="40">
        <v>121307350</v>
      </c>
      <c r="P544" s="14">
        <f t="shared" si="8"/>
        <v>0.9456544001863656</v>
      </c>
    </row>
    <row r="545" spans="1:16" ht="11.25" outlineLevel="1">
      <c r="A545" s="32" t="s">
        <v>869</v>
      </c>
      <c r="B545" s="2" t="s">
        <v>870</v>
      </c>
      <c r="C545" s="13">
        <v>0</v>
      </c>
      <c r="D545" s="13">
        <v>1275772100</v>
      </c>
      <c r="E545" s="13">
        <v>0</v>
      </c>
      <c r="F545" s="13">
        <v>0</v>
      </c>
      <c r="G545" s="13">
        <v>0</v>
      </c>
      <c r="H545" s="13">
        <v>1275772100</v>
      </c>
      <c r="I545" s="13">
        <v>1206439500</v>
      </c>
      <c r="J545" s="13">
        <v>69332600</v>
      </c>
      <c r="K545" s="13">
        <v>1206439500</v>
      </c>
      <c r="L545" s="13">
        <v>0</v>
      </c>
      <c r="M545" s="13">
        <v>1204592500</v>
      </c>
      <c r="N545" s="13">
        <v>1083285150</v>
      </c>
      <c r="O545" s="40">
        <v>121307350</v>
      </c>
      <c r="P545" s="14">
        <f t="shared" si="8"/>
        <v>0.9456544001863656</v>
      </c>
    </row>
    <row r="546" spans="1:16" ht="11.25" outlineLevel="1">
      <c r="A546" s="2" t="s">
        <v>871</v>
      </c>
      <c r="B546" s="2" t="s">
        <v>478</v>
      </c>
      <c r="C546" s="13">
        <v>12050000000</v>
      </c>
      <c r="D546" s="13">
        <v>5009569123.76</v>
      </c>
      <c r="E546" s="13">
        <v>0</v>
      </c>
      <c r="F546" s="13">
        <v>0</v>
      </c>
      <c r="G546" s="13">
        <v>5844837380.61</v>
      </c>
      <c r="H546" s="13">
        <v>11214731743.15</v>
      </c>
      <c r="I546" s="13">
        <v>9272672437</v>
      </c>
      <c r="J546" s="13">
        <v>1942059306.15</v>
      </c>
      <c r="K546" s="13">
        <v>9272672437</v>
      </c>
      <c r="L546" s="13">
        <v>0</v>
      </c>
      <c r="M546" s="13">
        <v>3314619547.67</v>
      </c>
      <c r="N546" s="13">
        <v>3305833947.67</v>
      </c>
      <c r="O546" s="40">
        <v>8785600</v>
      </c>
      <c r="P546" s="14">
        <f t="shared" si="8"/>
        <v>0.8268296245840908</v>
      </c>
    </row>
    <row r="547" spans="1:16" ht="11.25" outlineLevel="1">
      <c r="A547" s="32" t="s">
        <v>872</v>
      </c>
      <c r="B547" s="2" t="s">
        <v>480</v>
      </c>
      <c r="C547" s="13">
        <v>12050000000</v>
      </c>
      <c r="D547" s="13">
        <v>5009569123.76</v>
      </c>
      <c r="E547" s="13">
        <v>0</v>
      </c>
      <c r="F547" s="13">
        <v>0</v>
      </c>
      <c r="G547" s="13">
        <v>5844837380.61</v>
      </c>
      <c r="H547" s="13">
        <v>11214731743.15</v>
      </c>
      <c r="I547" s="13">
        <v>9272672437</v>
      </c>
      <c r="J547" s="13">
        <v>1942059306.15</v>
      </c>
      <c r="K547" s="13">
        <v>9272672437</v>
      </c>
      <c r="L547" s="13">
        <v>0</v>
      </c>
      <c r="M547" s="13">
        <v>3314619547.67</v>
      </c>
      <c r="N547" s="13">
        <v>3305833947.67</v>
      </c>
      <c r="O547" s="40">
        <v>8785600</v>
      </c>
      <c r="P547" s="14">
        <f t="shared" si="8"/>
        <v>0.8268296245840908</v>
      </c>
    </row>
    <row r="548" spans="1:16" ht="11.25" outlineLevel="1">
      <c r="A548" s="32" t="s">
        <v>873</v>
      </c>
      <c r="B548" s="2" t="s">
        <v>874</v>
      </c>
      <c r="C548" s="13">
        <v>12000000000</v>
      </c>
      <c r="D548" s="13">
        <v>0</v>
      </c>
      <c r="E548" s="13">
        <v>0</v>
      </c>
      <c r="F548" s="13">
        <v>0</v>
      </c>
      <c r="G548" s="13">
        <v>5798948732</v>
      </c>
      <c r="H548" s="13">
        <v>6201051268</v>
      </c>
      <c r="I548" s="13">
        <v>5719003411</v>
      </c>
      <c r="J548" s="13">
        <v>482047857</v>
      </c>
      <c r="K548" s="13">
        <v>5719003411</v>
      </c>
      <c r="L548" s="13">
        <v>0</v>
      </c>
      <c r="M548" s="13">
        <v>2537514449.84</v>
      </c>
      <c r="N548" s="13">
        <v>2528728849.84</v>
      </c>
      <c r="O548" s="40">
        <v>8785600</v>
      </c>
      <c r="P548" s="14">
        <f t="shared" si="8"/>
        <v>0.9222635265914398</v>
      </c>
    </row>
    <row r="549" spans="1:16" ht="11.25" outlineLevel="1">
      <c r="A549" s="32" t="s">
        <v>875</v>
      </c>
      <c r="B549" s="2" t="s">
        <v>876</v>
      </c>
      <c r="C549" s="13">
        <v>50000000</v>
      </c>
      <c r="D549" s="13">
        <v>0</v>
      </c>
      <c r="E549" s="13">
        <v>0</v>
      </c>
      <c r="F549" s="13">
        <v>0</v>
      </c>
      <c r="G549" s="13">
        <v>45888648.61</v>
      </c>
      <c r="H549" s="13">
        <v>4111351.39</v>
      </c>
      <c r="I549" s="13">
        <v>0</v>
      </c>
      <c r="J549" s="13">
        <v>4111351.39</v>
      </c>
      <c r="K549" s="13">
        <v>0</v>
      </c>
      <c r="L549" s="13">
        <v>0</v>
      </c>
      <c r="M549" s="13">
        <v>0</v>
      </c>
      <c r="N549" s="13">
        <v>0</v>
      </c>
      <c r="O549" s="40">
        <v>0</v>
      </c>
      <c r="P549" s="14">
        <f t="shared" si="8"/>
        <v>0</v>
      </c>
    </row>
    <row r="550" spans="1:16" ht="11.25" outlineLevel="1">
      <c r="A550" s="32" t="s">
        <v>877</v>
      </c>
      <c r="B550" s="2" t="s">
        <v>878</v>
      </c>
      <c r="C550" s="13">
        <v>0</v>
      </c>
      <c r="D550" s="13">
        <v>194601194</v>
      </c>
      <c r="E550" s="13">
        <v>0</v>
      </c>
      <c r="F550" s="13">
        <v>0</v>
      </c>
      <c r="G550" s="13">
        <v>0</v>
      </c>
      <c r="H550" s="13">
        <v>194601194</v>
      </c>
      <c r="I550" s="13">
        <v>0</v>
      </c>
      <c r="J550" s="13">
        <v>194601194</v>
      </c>
      <c r="K550" s="13">
        <v>0</v>
      </c>
      <c r="L550" s="13">
        <v>0</v>
      </c>
      <c r="M550" s="13">
        <v>0</v>
      </c>
      <c r="N550" s="13">
        <v>0</v>
      </c>
      <c r="O550" s="40">
        <v>0</v>
      </c>
      <c r="P550" s="14">
        <f t="shared" si="8"/>
        <v>0</v>
      </c>
    </row>
    <row r="551" spans="1:16" ht="11.25" outlineLevel="1">
      <c r="A551" s="32" t="s">
        <v>879</v>
      </c>
      <c r="B551" s="2" t="s">
        <v>880</v>
      </c>
      <c r="C551" s="13">
        <v>0</v>
      </c>
      <c r="D551" s="13">
        <v>1403149138</v>
      </c>
      <c r="E551" s="13">
        <v>0</v>
      </c>
      <c r="F551" s="13">
        <v>0</v>
      </c>
      <c r="G551" s="13">
        <v>0</v>
      </c>
      <c r="H551" s="13">
        <v>1403149138</v>
      </c>
      <c r="I551" s="13">
        <v>1402658124</v>
      </c>
      <c r="J551" s="13">
        <v>491014</v>
      </c>
      <c r="K551" s="13">
        <v>1402658124</v>
      </c>
      <c r="L551" s="13">
        <v>0</v>
      </c>
      <c r="M551" s="13">
        <v>0</v>
      </c>
      <c r="N551" s="13">
        <v>0</v>
      </c>
      <c r="O551" s="40">
        <v>0</v>
      </c>
      <c r="P551" s="14">
        <f t="shared" si="8"/>
        <v>0.9996500628573953</v>
      </c>
    </row>
    <row r="552" spans="1:16" ht="11.25" outlineLevel="1">
      <c r="A552" s="32" t="s">
        <v>881</v>
      </c>
      <c r="B552" s="2" t="s">
        <v>882</v>
      </c>
      <c r="C552" s="13">
        <v>0</v>
      </c>
      <c r="D552" s="13">
        <v>2644033917.76</v>
      </c>
      <c r="E552" s="13">
        <v>0</v>
      </c>
      <c r="F552" s="13">
        <v>0</v>
      </c>
      <c r="G552" s="13">
        <v>0</v>
      </c>
      <c r="H552" s="13">
        <v>2644033917.76</v>
      </c>
      <c r="I552" s="13">
        <v>1614146028</v>
      </c>
      <c r="J552" s="13">
        <v>1029887889.76</v>
      </c>
      <c r="K552" s="13">
        <v>1614146028</v>
      </c>
      <c r="L552" s="13">
        <v>0</v>
      </c>
      <c r="M552" s="13">
        <v>609161333.03</v>
      </c>
      <c r="N552" s="13">
        <v>609161333.03</v>
      </c>
      <c r="O552" s="40">
        <v>0</v>
      </c>
      <c r="P552" s="14">
        <f t="shared" si="8"/>
        <v>0.6104861277148399</v>
      </c>
    </row>
    <row r="553" spans="1:16" ht="11.25" outlineLevel="1">
      <c r="A553" s="32" t="s">
        <v>883</v>
      </c>
      <c r="B553" s="2" t="s">
        <v>884</v>
      </c>
      <c r="C553" s="13">
        <v>0</v>
      </c>
      <c r="D553" s="13">
        <v>536864874</v>
      </c>
      <c r="E553" s="13">
        <v>0</v>
      </c>
      <c r="F553" s="13">
        <v>0</v>
      </c>
      <c r="G553" s="13">
        <v>0</v>
      </c>
      <c r="H553" s="13">
        <v>536864874</v>
      </c>
      <c r="I553" s="13">
        <v>536864874</v>
      </c>
      <c r="J553" s="13">
        <v>0</v>
      </c>
      <c r="K553" s="13">
        <v>536864874</v>
      </c>
      <c r="L553" s="13">
        <v>0</v>
      </c>
      <c r="M553" s="13">
        <v>167943764.8</v>
      </c>
      <c r="N553" s="13">
        <v>167943764.8</v>
      </c>
      <c r="O553" s="40">
        <v>0</v>
      </c>
      <c r="P553" s="14">
        <f t="shared" si="8"/>
        <v>1</v>
      </c>
    </row>
    <row r="554" spans="1:16" ht="11.25" outlineLevel="1">
      <c r="A554" s="32" t="s">
        <v>885</v>
      </c>
      <c r="B554" s="2" t="s">
        <v>886</v>
      </c>
      <c r="C554" s="13">
        <v>0</v>
      </c>
      <c r="D554" s="13">
        <v>230920000</v>
      </c>
      <c r="E554" s="13">
        <v>0</v>
      </c>
      <c r="F554" s="13">
        <v>0</v>
      </c>
      <c r="G554" s="13">
        <v>0</v>
      </c>
      <c r="H554" s="13">
        <v>230920000</v>
      </c>
      <c r="I554" s="13">
        <v>0</v>
      </c>
      <c r="J554" s="13">
        <v>230920000</v>
      </c>
      <c r="K554" s="13">
        <v>0</v>
      </c>
      <c r="L554" s="13">
        <v>0</v>
      </c>
      <c r="M554" s="13">
        <v>0</v>
      </c>
      <c r="N554" s="13">
        <v>0</v>
      </c>
      <c r="O554" s="40">
        <v>0</v>
      </c>
      <c r="P554" s="14">
        <f t="shared" si="8"/>
        <v>0</v>
      </c>
    </row>
    <row r="555" spans="1:16" ht="11.25" outlineLevel="1">
      <c r="A555" s="2" t="s">
        <v>887</v>
      </c>
      <c r="B555" s="2" t="s">
        <v>486</v>
      </c>
      <c r="C555" s="13">
        <v>0</v>
      </c>
      <c r="D555" s="13">
        <v>91454499.67</v>
      </c>
      <c r="E555" s="13">
        <v>0</v>
      </c>
      <c r="F555" s="13">
        <v>0</v>
      </c>
      <c r="G555" s="13">
        <v>0</v>
      </c>
      <c r="H555" s="13">
        <v>91454499.67</v>
      </c>
      <c r="I555" s="13">
        <v>0</v>
      </c>
      <c r="J555" s="13">
        <v>91454499.67</v>
      </c>
      <c r="K555" s="13">
        <v>0</v>
      </c>
      <c r="L555" s="13">
        <v>0</v>
      </c>
      <c r="M555" s="13">
        <v>0</v>
      </c>
      <c r="N555" s="13">
        <v>0</v>
      </c>
      <c r="O555" s="40">
        <v>0</v>
      </c>
      <c r="P555" s="14">
        <f t="shared" si="8"/>
        <v>0</v>
      </c>
    </row>
    <row r="556" spans="1:16" ht="22.5" outlineLevel="1">
      <c r="A556" s="2" t="s">
        <v>888</v>
      </c>
      <c r="B556" s="2" t="s">
        <v>504</v>
      </c>
      <c r="C556" s="13">
        <v>0</v>
      </c>
      <c r="D556" s="13">
        <v>91454499.67</v>
      </c>
      <c r="E556" s="13">
        <v>0</v>
      </c>
      <c r="F556" s="13">
        <v>0</v>
      </c>
      <c r="G556" s="13">
        <v>0</v>
      </c>
      <c r="H556" s="13">
        <v>91454499.67</v>
      </c>
      <c r="I556" s="13">
        <v>0</v>
      </c>
      <c r="J556" s="13">
        <v>91454499.67</v>
      </c>
      <c r="K556" s="13">
        <v>0</v>
      </c>
      <c r="L556" s="13">
        <v>0</v>
      </c>
      <c r="M556" s="13">
        <v>0</v>
      </c>
      <c r="N556" s="13">
        <v>0</v>
      </c>
      <c r="O556" s="40">
        <v>0</v>
      </c>
      <c r="P556" s="14">
        <f t="shared" si="8"/>
        <v>0</v>
      </c>
    </row>
    <row r="557" spans="1:16" ht="11.25" outlineLevel="1">
      <c r="A557" s="2" t="s">
        <v>889</v>
      </c>
      <c r="B557" s="2" t="s">
        <v>890</v>
      </c>
      <c r="C557" s="13">
        <v>0</v>
      </c>
      <c r="D557" s="13">
        <v>60550723</v>
      </c>
      <c r="E557" s="13">
        <v>0</v>
      </c>
      <c r="F557" s="13">
        <v>0</v>
      </c>
      <c r="G557" s="13">
        <v>0</v>
      </c>
      <c r="H557" s="13">
        <v>60550723</v>
      </c>
      <c r="I557" s="13">
        <v>0</v>
      </c>
      <c r="J557" s="13">
        <v>60550723</v>
      </c>
      <c r="K557" s="13">
        <v>0</v>
      </c>
      <c r="L557" s="13">
        <v>0</v>
      </c>
      <c r="M557" s="13">
        <v>0</v>
      </c>
      <c r="N557" s="13">
        <v>0</v>
      </c>
      <c r="O557" s="40">
        <v>0</v>
      </c>
      <c r="P557" s="14">
        <f t="shared" si="8"/>
        <v>0</v>
      </c>
    </row>
    <row r="558" spans="1:16" ht="11.25" outlineLevel="1">
      <c r="A558" s="2" t="s">
        <v>891</v>
      </c>
      <c r="B558" s="2" t="s">
        <v>892</v>
      </c>
      <c r="C558" s="13">
        <v>0</v>
      </c>
      <c r="D558" s="13">
        <v>30903776.67</v>
      </c>
      <c r="E558" s="13">
        <v>0</v>
      </c>
      <c r="F558" s="13">
        <v>0</v>
      </c>
      <c r="G558" s="13">
        <v>0</v>
      </c>
      <c r="H558" s="13">
        <v>30903776.67</v>
      </c>
      <c r="I558" s="13">
        <v>0</v>
      </c>
      <c r="J558" s="13">
        <v>30903776.67</v>
      </c>
      <c r="K558" s="13">
        <v>0</v>
      </c>
      <c r="L558" s="13">
        <v>0</v>
      </c>
      <c r="M558" s="13">
        <v>0</v>
      </c>
      <c r="N558" s="13">
        <v>0</v>
      </c>
      <c r="O558" s="40">
        <v>0</v>
      </c>
      <c r="P558" s="14">
        <f t="shared" si="8"/>
        <v>0</v>
      </c>
    </row>
    <row r="559" spans="1:16" ht="11.25" outlineLevel="1">
      <c r="A559" s="2" t="s">
        <v>893</v>
      </c>
      <c r="B559" s="2" t="s">
        <v>510</v>
      </c>
      <c r="C559" s="13">
        <v>600000000</v>
      </c>
      <c r="D559" s="13">
        <v>7971562234.03</v>
      </c>
      <c r="E559" s="13">
        <v>0</v>
      </c>
      <c r="F559" s="13">
        <v>0</v>
      </c>
      <c r="G559" s="13">
        <v>0</v>
      </c>
      <c r="H559" s="13">
        <v>8571562234.03</v>
      </c>
      <c r="I559" s="13">
        <v>1867206700.71</v>
      </c>
      <c r="J559" s="13">
        <v>6704355533.32</v>
      </c>
      <c r="K559" s="13">
        <v>1867206700.71</v>
      </c>
      <c r="L559" s="13">
        <v>0</v>
      </c>
      <c r="M559" s="13">
        <v>618102064.71</v>
      </c>
      <c r="N559" s="13">
        <v>606431264.71</v>
      </c>
      <c r="O559" s="40">
        <v>11670800</v>
      </c>
      <c r="P559" s="14">
        <f t="shared" si="8"/>
        <v>0.21783738479982026</v>
      </c>
    </row>
    <row r="560" spans="1:16" ht="11.25" outlineLevel="1">
      <c r="A560" s="2" t="s">
        <v>894</v>
      </c>
      <c r="B560" s="2" t="s">
        <v>568</v>
      </c>
      <c r="C560" s="13">
        <v>600000000</v>
      </c>
      <c r="D560" s="13">
        <v>7971562234.03</v>
      </c>
      <c r="E560" s="13">
        <v>0</v>
      </c>
      <c r="F560" s="13">
        <v>0</v>
      </c>
      <c r="G560" s="13">
        <v>0</v>
      </c>
      <c r="H560" s="13">
        <v>8571562234.03</v>
      </c>
      <c r="I560" s="13">
        <v>1867206700.71</v>
      </c>
      <c r="J560" s="13">
        <v>6704355533.32</v>
      </c>
      <c r="K560" s="13">
        <v>1867206700.71</v>
      </c>
      <c r="L560" s="13">
        <v>0</v>
      </c>
      <c r="M560" s="13">
        <v>618102064.71</v>
      </c>
      <c r="N560" s="13">
        <v>606431264.71</v>
      </c>
      <c r="O560" s="40">
        <v>11670800</v>
      </c>
      <c r="P560" s="14">
        <f t="shared" si="8"/>
        <v>0.21783738479982026</v>
      </c>
    </row>
    <row r="561" spans="1:16" ht="11.25" outlineLevel="1">
      <c r="A561" s="32" t="s">
        <v>895</v>
      </c>
      <c r="B561" s="2" t="s">
        <v>790</v>
      </c>
      <c r="C561" s="13">
        <v>600000000</v>
      </c>
      <c r="D561" s="13">
        <v>7971562234.03</v>
      </c>
      <c r="E561" s="13">
        <v>0</v>
      </c>
      <c r="F561" s="13">
        <v>0</v>
      </c>
      <c r="G561" s="13">
        <v>0</v>
      </c>
      <c r="H561" s="13">
        <v>8571562234.03</v>
      </c>
      <c r="I561" s="13">
        <v>1867206700.71</v>
      </c>
      <c r="J561" s="13">
        <v>6704355533.32</v>
      </c>
      <c r="K561" s="13">
        <v>1867206700.71</v>
      </c>
      <c r="L561" s="13">
        <v>0</v>
      </c>
      <c r="M561" s="13">
        <v>618102064.71</v>
      </c>
      <c r="N561" s="13">
        <v>606431264.71</v>
      </c>
      <c r="O561" s="40">
        <v>11670800</v>
      </c>
      <c r="P561" s="14">
        <f t="shared" si="8"/>
        <v>0.21783738479982026</v>
      </c>
    </row>
    <row r="562" spans="1:16" ht="11.25" outlineLevel="1">
      <c r="A562" s="32" t="s">
        <v>896</v>
      </c>
      <c r="B562" s="2" t="s">
        <v>600</v>
      </c>
      <c r="C562" s="13">
        <v>600000000</v>
      </c>
      <c r="D562" s="13">
        <v>7971562234.03</v>
      </c>
      <c r="E562" s="13">
        <v>0</v>
      </c>
      <c r="F562" s="13">
        <v>0</v>
      </c>
      <c r="G562" s="13">
        <v>0</v>
      </c>
      <c r="H562" s="13">
        <v>8571562234.03</v>
      </c>
      <c r="I562" s="13">
        <v>1867206700.71</v>
      </c>
      <c r="J562" s="13">
        <v>6704355533.32</v>
      </c>
      <c r="K562" s="13">
        <v>1867206700.71</v>
      </c>
      <c r="L562" s="13">
        <v>0</v>
      </c>
      <c r="M562" s="13">
        <v>618102064.71</v>
      </c>
      <c r="N562" s="13">
        <v>606431264.71</v>
      </c>
      <c r="O562" s="40">
        <v>11670800</v>
      </c>
      <c r="P562" s="14">
        <f t="shared" si="8"/>
        <v>0.21783738479982026</v>
      </c>
    </row>
    <row r="563" spans="1:16" ht="11.25" outlineLevel="1">
      <c r="A563" s="32" t="s">
        <v>897</v>
      </c>
      <c r="B563" s="2" t="s">
        <v>693</v>
      </c>
      <c r="C563" s="13">
        <v>0</v>
      </c>
      <c r="D563" s="13">
        <v>1555124177.83</v>
      </c>
      <c r="E563" s="13">
        <v>0</v>
      </c>
      <c r="F563" s="13">
        <v>0</v>
      </c>
      <c r="G563" s="13">
        <v>0</v>
      </c>
      <c r="H563" s="13">
        <v>1555124177.83</v>
      </c>
      <c r="I563" s="13">
        <v>3983996</v>
      </c>
      <c r="J563" s="13">
        <v>1551140181.83</v>
      </c>
      <c r="K563" s="13">
        <v>3983996</v>
      </c>
      <c r="L563" s="13">
        <v>0</v>
      </c>
      <c r="M563" s="13">
        <v>3983996</v>
      </c>
      <c r="N563" s="13">
        <v>3983996</v>
      </c>
      <c r="O563" s="40">
        <v>0</v>
      </c>
      <c r="P563" s="14">
        <f t="shared" si="8"/>
        <v>0.002561850723431756</v>
      </c>
    </row>
    <row r="564" spans="1:16" ht="11.25" outlineLevel="1">
      <c r="A564" s="32" t="s">
        <v>898</v>
      </c>
      <c r="B564" s="2" t="s">
        <v>899</v>
      </c>
      <c r="C564" s="13">
        <v>0</v>
      </c>
      <c r="D564" s="13">
        <v>1555124177.83</v>
      </c>
      <c r="E564" s="13">
        <v>0</v>
      </c>
      <c r="F564" s="13">
        <v>0</v>
      </c>
      <c r="G564" s="13">
        <v>0</v>
      </c>
      <c r="H564" s="13">
        <v>1555124177.83</v>
      </c>
      <c r="I564" s="13">
        <v>3983996</v>
      </c>
      <c r="J564" s="13">
        <v>1551140181.83</v>
      </c>
      <c r="K564" s="13">
        <v>3983996</v>
      </c>
      <c r="L564" s="13">
        <v>0</v>
      </c>
      <c r="M564" s="13">
        <v>3983996</v>
      </c>
      <c r="N564" s="13">
        <v>3983996</v>
      </c>
      <c r="O564" s="40">
        <v>0</v>
      </c>
      <c r="P564" s="14">
        <f t="shared" si="8"/>
        <v>0.002561850723431756</v>
      </c>
    </row>
    <row r="565" spans="1:16" ht="11.25" outlineLevel="1">
      <c r="A565" s="2" t="s">
        <v>900</v>
      </c>
      <c r="B565" s="2" t="s">
        <v>901</v>
      </c>
      <c r="C565" s="13">
        <v>15000000000</v>
      </c>
      <c r="D565" s="13">
        <v>90630415460</v>
      </c>
      <c r="E565" s="13">
        <v>-78000000</v>
      </c>
      <c r="F565" s="13">
        <v>0</v>
      </c>
      <c r="G565" s="13">
        <v>0</v>
      </c>
      <c r="H565" s="13">
        <v>105552415460</v>
      </c>
      <c r="I565" s="13">
        <v>47915776575.77</v>
      </c>
      <c r="J565" s="13">
        <v>57636638884.23</v>
      </c>
      <c r="K565" s="13">
        <v>47915776575.77</v>
      </c>
      <c r="L565" s="13">
        <v>0</v>
      </c>
      <c r="M565" s="13">
        <v>31710554064.4</v>
      </c>
      <c r="N565" s="13">
        <v>31058994462.4</v>
      </c>
      <c r="O565" s="40">
        <v>651559602</v>
      </c>
      <c r="P565" s="14">
        <f t="shared" si="8"/>
        <v>0.45395244028241205</v>
      </c>
    </row>
    <row r="566" spans="1:16" ht="11.25" outlineLevel="1">
      <c r="A566" s="32" t="s">
        <v>902</v>
      </c>
      <c r="B566" s="2" t="s">
        <v>903</v>
      </c>
      <c r="C566" s="13">
        <v>15000000000</v>
      </c>
      <c r="D566" s="13">
        <v>2303758400</v>
      </c>
      <c r="E566" s="13">
        <v>0</v>
      </c>
      <c r="F566" s="13">
        <v>0</v>
      </c>
      <c r="G566" s="13">
        <v>0</v>
      </c>
      <c r="H566" s="13">
        <v>17303758400</v>
      </c>
      <c r="I566" s="13">
        <v>17086005006.7</v>
      </c>
      <c r="J566" s="13">
        <v>217753393.3</v>
      </c>
      <c r="K566" s="13">
        <v>17086005006.7</v>
      </c>
      <c r="L566" s="13">
        <v>0</v>
      </c>
      <c r="M566" s="13">
        <v>13475812936</v>
      </c>
      <c r="N566" s="13">
        <v>12978870070</v>
      </c>
      <c r="O566" s="40">
        <v>496942866</v>
      </c>
      <c r="P566" s="14">
        <f t="shared" si="8"/>
        <v>0.9874158325453736</v>
      </c>
    </row>
    <row r="567" spans="1:16" ht="11.25" outlineLevel="1">
      <c r="A567" s="32" t="s">
        <v>904</v>
      </c>
      <c r="B567" s="2" t="s">
        <v>1223</v>
      </c>
      <c r="C567" s="13">
        <v>0</v>
      </c>
      <c r="D567" s="13">
        <v>1678737420</v>
      </c>
      <c r="E567" s="13">
        <v>0</v>
      </c>
      <c r="F567" s="13">
        <v>0</v>
      </c>
      <c r="G567" s="13">
        <v>0</v>
      </c>
      <c r="H567" s="13">
        <v>1678737420</v>
      </c>
      <c r="I567" s="13">
        <v>1678737420</v>
      </c>
      <c r="J567" s="13">
        <v>0</v>
      </c>
      <c r="K567" s="13">
        <v>1678737420</v>
      </c>
      <c r="L567" s="13">
        <v>0</v>
      </c>
      <c r="M567" s="13">
        <v>1678737420</v>
      </c>
      <c r="N567" s="13">
        <v>1678737420</v>
      </c>
      <c r="O567" s="40">
        <v>0</v>
      </c>
      <c r="P567" s="14">
        <f t="shared" si="8"/>
        <v>1</v>
      </c>
    </row>
    <row r="568" spans="1:16" ht="11.25" outlineLevel="1">
      <c r="A568" s="32" t="s">
        <v>905</v>
      </c>
      <c r="B568" s="2" t="s">
        <v>1224</v>
      </c>
      <c r="C568" s="13">
        <v>0</v>
      </c>
      <c r="D568" s="13">
        <v>39990000000</v>
      </c>
      <c r="E568" s="13">
        <v>0</v>
      </c>
      <c r="F568" s="13">
        <v>0</v>
      </c>
      <c r="G568" s="13">
        <v>0</v>
      </c>
      <c r="H568" s="13">
        <v>39990000000</v>
      </c>
      <c r="I568" s="13">
        <v>9279412171</v>
      </c>
      <c r="J568" s="13">
        <v>30710587829</v>
      </c>
      <c r="K568" s="13">
        <v>9279412171</v>
      </c>
      <c r="L568" s="13">
        <v>0</v>
      </c>
      <c r="M568" s="13">
        <v>37348640</v>
      </c>
      <c r="N568" s="13">
        <v>37348640</v>
      </c>
      <c r="O568" s="40">
        <v>0</v>
      </c>
      <c r="P568" s="14">
        <f t="shared" si="8"/>
        <v>0.23204331510377593</v>
      </c>
    </row>
    <row r="569" spans="1:16" ht="11.25" outlineLevel="1">
      <c r="A569" s="32" t="s">
        <v>906</v>
      </c>
      <c r="B569" s="2" t="s">
        <v>1225</v>
      </c>
      <c r="C569" s="13">
        <v>0</v>
      </c>
      <c r="D569" s="13">
        <v>5900000000</v>
      </c>
      <c r="E569" s="13">
        <v>0</v>
      </c>
      <c r="F569" s="13">
        <v>0</v>
      </c>
      <c r="G569" s="13">
        <v>0</v>
      </c>
      <c r="H569" s="13">
        <v>5900000000</v>
      </c>
      <c r="I569" s="13">
        <v>5803164520</v>
      </c>
      <c r="J569" s="13">
        <v>96835480</v>
      </c>
      <c r="K569" s="13">
        <v>5803164520</v>
      </c>
      <c r="L569" s="13">
        <v>0</v>
      </c>
      <c r="M569" s="13">
        <v>5803142452.4</v>
      </c>
      <c r="N569" s="13">
        <v>5803142452.4</v>
      </c>
      <c r="O569" s="40">
        <v>0</v>
      </c>
      <c r="P569" s="14">
        <f t="shared" si="8"/>
        <v>0.983587206779661</v>
      </c>
    </row>
    <row r="570" spans="1:16" ht="11.25" outlineLevel="1">
      <c r="A570" s="32" t="s">
        <v>907</v>
      </c>
      <c r="B570" s="2" t="s">
        <v>1226</v>
      </c>
      <c r="C570" s="13">
        <v>0</v>
      </c>
      <c r="D570" s="13">
        <v>3200000000</v>
      </c>
      <c r="E570" s="13">
        <v>0</v>
      </c>
      <c r="F570" s="13">
        <v>0</v>
      </c>
      <c r="G570" s="13">
        <v>0</v>
      </c>
      <c r="H570" s="13">
        <v>3200000000</v>
      </c>
      <c r="I570" s="13">
        <v>3200000000</v>
      </c>
      <c r="J570" s="13">
        <v>0</v>
      </c>
      <c r="K570" s="13">
        <v>3200000000</v>
      </c>
      <c r="L570" s="13">
        <v>0</v>
      </c>
      <c r="M570" s="13">
        <v>2179271145</v>
      </c>
      <c r="N570" s="13">
        <v>2179271145</v>
      </c>
      <c r="O570" s="40">
        <v>0</v>
      </c>
      <c r="P570" s="14">
        <f t="shared" si="8"/>
        <v>1</v>
      </c>
    </row>
    <row r="571" spans="1:16" ht="11.25" outlineLevel="1">
      <c r="A571" s="32" t="s">
        <v>908</v>
      </c>
      <c r="B571" s="2" t="s">
        <v>1227</v>
      </c>
      <c r="C571" s="13">
        <v>0</v>
      </c>
      <c r="D571" s="13">
        <v>1400000000</v>
      </c>
      <c r="E571" s="13">
        <v>0</v>
      </c>
      <c r="F571" s="13">
        <v>0</v>
      </c>
      <c r="G571" s="13">
        <v>0</v>
      </c>
      <c r="H571" s="13">
        <v>1400000000</v>
      </c>
      <c r="I571" s="13">
        <v>1343799872.07</v>
      </c>
      <c r="J571" s="13">
        <v>56200127.93</v>
      </c>
      <c r="K571" s="13">
        <v>1343799872.07</v>
      </c>
      <c r="L571" s="13">
        <v>0</v>
      </c>
      <c r="M571" s="13">
        <v>0</v>
      </c>
      <c r="N571" s="13">
        <v>0</v>
      </c>
      <c r="O571" s="40">
        <v>0</v>
      </c>
      <c r="P571" s="14">
        <f t="shared" si="8"/>
        <v>0.9598570514785714</v>
      </c>
    </row>
    <row r="572" spans="1:16" ht="11.25" outlineLevel="1">
      <c r="A572" s="2" t="s">
        <v>1415</v>
      </c>
      <c r="B572" s="2" t="s">
        <v>1416</v>
      </c>
      <c r="C572" s="13">
        <v>0</v>
      </c>
      <c r="D572" s="13">
        <v>392274500</v>
      </c>
      <c r="E572" s="13">
        <v>0</v>
      </c>
      <c r="F572" s="13">
        <v>0</v>
      </c>
      <c r="G572" s="13">
        <v>0</v>
      </c>
      <c r="H572" s="13">
        <v>392274500</v>
      </c>
      <c r="I572" s="13">
        <v>364603500</v>
      </c>
      <c r="J572" s="13">
        <v>27671000</v>
      </c>
      <c r="K572" s="13">
        <v>364603500</v>
      </c>
      <c r="L572" s="13">
        <v>0</v>
      </c>
      <c r="M572" s="13">
        <v>347103500</v>
      </c>
      <c r="N572" s="13">
        <v>339783500</v>
      </c>
      <c r="O572" s="40">
        <v>7320000</v>
      </c>
      <c r="P572" s="14">
        <f t="shared" si="8"/>
        <v>0.9294601102034418</v>
      </c>
    </row>
    <row r="573" spans="1:16" ht="11.25" outlineLevel="1">
      <c r="A573" s="2" t="s">
        <v>1417</v>
      </c>
      <c r="B573" s="2" t="s">
        <v>1418</v>
      </c>
      <c r="C573" s="13">
        <v>0</v>
      </c>
      <c r="D573" s="13">
        <v>78000000</v>
      </c>
      <c r="E573" s="13">
        <v>-78000000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40">
        <v>0</v>
      </c>
      <c r="P573" s="14" t="e">
        <f t="shared" si="8"/>
        <v>#DIV/0!</v>
      </c>
    </row>
    <row r="574" spans="1:16" ht="11.25" outlineLevel="1">
      <c r="A574" s="2" t="s">
        <v>1419</v>
      </c>
      <c r="B574" s="2" t="s">
        <v>1420</v>
      </c>
      <c r="C574" s="13">
        <v>0</v>
      </c>
      <c r="D574" s="13">
        <v>184800000</v>
      </c>
      <c r="E574" s="13">
        <v>0</v>
      </c>
      <c r="F574" s="13">
        <v>0</v>
      </c>
      <c r="G574" s="13">
        <v>0</v>
      </c>
      <c r="H574" s="13">
        <v>184800000</v>
      </c>
      <c r="I574" s="13">
        <v>144550000</v>
      </c>
      <c r="J574" s="13">
        <v>40250000</v>
      </c>
      <c r="K574" s="13">
        <v>144550000</v>
      </c>
      <c r="L574" s="13">
        <v>0</v>
      </c>
      <c r="M574" s="13">
        <v>144550000</v>
      </c>
      <c r="N574" s="13">
        <v>144550000</v>
      </c>
      <c r="O574" s="40">
        <v>0</v>
      </c>
      <c r="P574" s="14">
        <f t="shared" si="8"/>
        <v>0.7821969696969697</v>
      </c>
    </row>
    <row r="575" spans="1:16" ht="22.5" outlineLevel="1">
      <c r="A575" s="2" t="s">
        <v>1421</v>
      </c>
      <c r="B575" s="2" t="s">
        <v>1422</v>
      </c>
      <c r="C575" s="13">
        <v>0</v>
      </c>
      <c r="D575" s="13">
        <v>5260299181</v>
      </c>
      <c r="E575" s="13">
        <v>0</v>
      </c>
      <c r="F575" s="13">
        <v>0</v>
      </c>
      <c r="G575" s="13">
        <v>0</v>
      </c>
      <c r="H575" s="13">
        <v>5260299181</v>
      </c>
      <c r="I575" s="13">
        <v>5259866751</v>
      </c>
      <c r="J575" s="13">
        <v>432430</v>
      </c>
      <c r="K575" s="13">
        <v>5259866751</v>
      </c>
      <c r="L575" s="13">
        <v>0</v>
      </c>
      <c r="M575" s="13">
        <v>4368950636</v>
      </c>
      <c r="N575" s="13">
        <v>4223453900</v>
      </c>
      <c r="O575" s="40">
        <v>145496736</v>
      </c>
      <c r="P575" s="14">
        <f t="shared" si="8"/>
        <v>0.9999177936491593</v>
      </c>
    </row>
    <row r="576" spans="1:16" ht="22.5" outlineLevel="1">
      <c r="A576" s="2" t="s">
        <v>1423</v>
      </c>
      <c r="B576" s="2" t="s">
        <v>1424</v>
      </c>
      <c r="C576" s="13">
        <v>0</v>
      </c>
      <c r="D576" s="13">
        <v>1476862867</v>
      </c>
      <c r="E576" s="13">
        <v>0</v>
      </c>
      <c r="F576" s="13">
        <v>0</v>
      </c>
      <c r="G576" s="13">
        <v>0</v>
      </c>
      <c r="H576" s="13">
        <v>1476862867</v>
      </c>
      <c r="I576" s="13">
        <v>1476862867</v>
      </c>
      <c r="J576" s="13">
        <v>0</v>
      </c>
      <c r="K576" s="13">
        <v>1476862867</v>
      </c>
      <c r="L576" s="13">
        <v>0</v>
      </c>
      <c r="M576" s="13">
        <v>1476862867</v>
      </c>
      <c r="N576" s="13">
        <v>1476862867</v>
      </c>
      <c r="O576" s="40">
        <v>0</v>
      </c>
      <c r="P576" s="14">
        <f t="shared" si="8"/>
        <v>1</v>
      </c>
    </row>
    <row r="577" spans="1:16" ht="22.5" outlineLevel="1">
      <c r="A577" s="2" t="s">
        <v>1425</v>
      </c>
      <c r="B577" s="2" t="s">
        <v>1426</v>
      </c>
      <c r="C577" s="13">
        <v>0</v>
      </c>
      <c r="D577" s="13">
        <v>511191387</v>
      </c>
      <c r="E577" s="13">
        <v>0</v>
      </c>
      <c r="F577" s="13">
        <v>0</v>
      </c>
      <c r="G577" s="13">
        <v>0</v>
      </c>
      <c r="H577" s="13">
        <v>511191387</v>
      </c>
      <c r="I577" s="13">
        <v>511191387</v>
      </c>
      <c r="J577" s="13">
        <v>0</v>
      </c>
      <c r="K577" s="13">
        <v>511191387</v>
      </c>
      <c r="L577" s="13">
        <v>0</v>
      </c>
      <c r="M577" s="13">
        <v>511191387</v>
      </c>
      <c r="N577" s="13">
        <v>511191387</v>
      </c>
      <c r="O577" s="40">
        <v>0</v>
      </c>
      <c r="P577" s="14">
        <f t="shared" si="8"/>
        <v>1</v>
      </c>
    </row>
    <row r="578" spans="1:16" ht="22.5" outlineLevel="1">
      <c r="A578" s="2" t="s">
        <v>1427</v>
      </c>
      <c r="B578" s="2" t="s">
        <v>1428</v>
      </c>
      <c r="C578" s="13">
        <v>0</v>
      </c>
      <c r="D578" s="13">
        <v>1546715681</v>
      </c>
      <c r="E578" s="13">
        <v>0</v>
      </c>
      <c r="F578" s="13">
        <v>0</v>
      </c>
      <c r="G578" s="13">
        <v>0</v>
      </c>
      <c r="H578" s="13">
        <v>1546715681</v>
      </c>
      <c r="I578" s="13">
        <v>1546715681</v>
      </c>
      <c r="J578" s="13">
        <v>0</v>
      </c>
      <c r="K578" s="13">
        <v>1546715681</v>
      </c>
      <c r="L578" s="13">
        <v>0</v>
      </c>
      <c r="M578" s="13">
        <v>1546715681</v>
      </c>
      <c r="N578" s="13">
        <v>1546715681</v>
      </c>
      <c r="O578" s="40">
        <v>0</v>
      </c>
      <c r="P578" s="14">
        <f t="shared" si="8"/>
        <v>1</v>
      </c>
    </row>
    <row r="579" spans="1:16" s="44" customFormat="1" ht="11.25" outlineLevel="1">
      <c r="A579" s="2" t="s">
        <v>1434</v>
      </c>
      <c r="B579" s="2" t="s">
        <v>1435</v>
      </c>
      <c r="C579" s="13">
        <v>0</v>
      </c>
      <c r="D579" s="13">
        <v>230000000</v>
      </c>
      <c r="E579" s="13">
        <v>0</v>
      </c>
      <c r="F579" s="13">
        <v>0</v>
      </c>
      <c r="G579" s="13">
        <v>0</v>
      </c>
      <c r="H579" s="13">
        <v>230000000</v>
      </c>
      <c r="I579" s="13">
        <v>220867400</v>
      </c>
      <c r="J579" s="13">
        <v>9132600</v>
      </c>
      <c r="K579" s="13">
        <v>220867400</v>
      </c>
      <c r="L579" s="13">
        <v>0</v>
      </c>
      <c r="M579" s="13">
        <v>140867400</v>
      </c>
      <c r="N579" s="13">
        <v>139067400</v>
      </c>
      <c r="O579" s="13">
        <v>1800000</v>
      </c>
      <c r="P579" s="14">
        <f t="shared" si="8"/>
        <v>0.9602930434782608</v>
      </c>
    </row>
    <row r="580" spans="1:16" ht="11.25" outlineLevel="1">
      <c r="A580" s="2" t="s">
        <v>1482</v>
      </c>
      <c r="B580" s="2" t="s">
        <v>1483</v>
      </c>
      <c r="C580" s="13">
        <v>0</v>
      </c>
      <c r="D580" s="13">
        <v>547459593</v>
      </c>
      <c r="E580" s="13">
        <v>0</v>
      </c>
      <c r="F580" s="13">
        <v>0</v>
      </c>
      <c r="G580" s="13">
        <v>0</v>
      </c>
      <c r="H580" s="13">
        <v>547459593</v>
      </c>
      <c r="I580" s="13">
        <v>0</v>
      </c>
      <c r="J580" s="13">
        <v>547459593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4">
        <f t="shared" si="8"/>
        <v>0</v>
      </c>
    </row>
    <row r="581" spans="1:16" ht="22.5" outlineLevel="1">
      <c r="A581" s="2" t="s">
        <v>1484</v>
      </c>
      <c r="B581" s="2" t="s">
        <v>1485</v>
      </c>
      <c r="C581" s="13">
        <v>0</v>
      </c>
      <c r="D581" s="13">
        <v>300000000</v>
      </c>
      <c r="E581" s="13">
        <v>0</v>
      </c>
      <c r="F581" s="13">
        <v>0</v>
      </c>
      <c r="G581" s="13">
        <v>0</v>
      </c>
      <c r="H581" s="13">
        <v>300000000</v>
      </c>
      <c r="I581" s="13">
        <v>0</v>
      </c>
      <c r="J581" s="13">
        <v>300000000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4">
        <f t="shared" si="8"/>
        <v>0</v>
      </c>
    </row>
    <row r="582" spans="1:16" ht="22.5" outlineLevel="1">
      <c r="A582" s="2" t="s">
        <v>1486</v>
      </c>
      <c r="B582" s="2" t="s">
        <v>1487</v>
      </c>
      <c r="C582" s="13">
        <v>0</v>
      </c>
      <c r="D582" s="13">
        <v>200000000</v>
      </c>
      <c r="E582" s="13">
        <v>0</v>
      </c>
      <c r="F582" s="13">
        <v>0</v>
      </c>
      <c r="G582" s="13">
        <v>0</v>
      </c>
      <c r="H582" s="13">
        <v>200000000</v>
      </c>
      <c r="I582" s="13">
        <v>0</v>
      </c>
      <c r="J582" s="13">
        <v>200000000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4">
        <f t="shared" si="8"/>
        <v>0</v>
      </c>
    </row>
    <row r="583" spans="1:16" ht="22.5" outlineLevel="1">
      <c r="A583" s="2" t="s">
        <v>1493</v>
      </c>
      <c r="B583" s="2" t="s">
        <v>1494</v>
      </c>
      <c r="C583" s="13">
        <v>0</v>
      </c>
      <c r="D583" s="13">
        <v>25430316431</v>
      </c>
      <c r="E583" s="13">
        <v>0</v>
      </c>
      <c r="F583" s="13">
        <v>0</v>
      </c>
      <c r="G583" s="13">
        <v>0</v>
      </c>
      <c r="H583" s="13">
        <v>25430316431</v>
      </c>
      <c r="I583" s="13">
        <v>0</v>
      </c>
      <c r="J583" s="13">
        <v>25430316431</v>
      </c>
      <c r="K583" s="13">
        <v>0</v>
      </c>
      <c r="L583" s="13">
        <v>0</v>
      </c>
      <c r="M583" s="13">
        <v>0</v>
      </c>
      <c r="N583" s="13">
        <v>0</v>
      </c>
      <c r="O583" s="40">
        <v>0</v>
      </c>
      <c r="P583" s="14">
        <f t="shared" si="8"/>
        <v>0</v>
      </c>
    </row>
    <row r="584" spans="1:16" ht="11.25" outlineLevel="1">
      <c r="A584" s="32" t="s">
        <v>909</v>
      </c>
      <c r="B584" s="2" t="s">
        <v>910</v>
      </c>
      <c r="C584" s="13">
        <v>850000000</v>
      </c>
      <c r="D584" s="13">
        <v>0</v>
      </c>
      <c r="E584" s="13">
        <v>0</v>
      </c>
      <c r="F584" s="13">
        <v>0</v>
      </c>
      <c r="G584" s="13">
        <v>0</v>
      </c>
      <c r="H584" s="13">
        <v>850000000</v>
      </c>
      <c r="I584" s="13">
        <v>38335277.54</v>
      </c>
      <c r="J584" s="13">
        <v>811664722.46</v>
      </c>
      <c r="K584" s="13">
        <v>38335277.54</v>
      </c>
      <c r="L584" s="13">
        <v>0</v>
      </c>
      <c r="M584" s="13">
        <v>38335277.54</v>
      </c>
      <c r="N584" s="13">
        <v>38335277.54</v>
      </c>
      <c r="O584" s="40">
        <v>0</v>
      </c>
      <c r="P584" s="14">
        <f t="shared" si="8"/>
        <v>0.04510032651764706</v>
      </c>
    </row>
    <row r="585" spans="1:16" ht="11.25" outlineLevel="1">
      <c r="A585" s="32" t="s">
        <v>911</v>
      </c>
      <c r="B585" s="2" t="s">
        <v>912</v>
      </c>
      <c r="C585" s="13">
        <v>850000000</v>
      </c>
      <c r="D585" s="13">
        <v>0</v>
      </c>
      <c r="E585" s="13">
        <v>0</v>
      </c>
      <c r="F585" s="13">
        <v>0</v>
      </c>
      <c r="G585" s="13">
        <v>0</v>
      </c>
      <c r="H585" s="13">
        <v>850000000</v>
      </c>
      <c r="I585" s="13">
        <v>38335277.54</v>
      </c>
      <c r="J585" s="13">
        <v>811664722.46</v>
      </c>
      <c r="K585" s="13">
        <v>38335277.54</v>
      </c>
      <c r="L585" s="13">
        <v>0</v>
      </c>
      <c r="M585" s="13">
        <v>38335277.54</v>
      </c>
      <c r="N585" s="13">
        <v>38335277.54</v>
      </c>
      <c r="O585" s="40">
        <v>0</v>
      </c>
      <c r="P585" s="14">
        <f t="shared" si="8"/>
        <v>0.04510032651764706</v>
      </c>
    </row>
    <row r="586" spans="1:16" ht="11.25" outlineLevel="1">
      <c r="A586" s="2" t="s">
        <v>913</v>
      </c>
      <c r="B586" s="2" t="s">
        <v>914</v>
      </c>
      <c r="C586" s="13">
        <v>0</v>
      </c>
      <c r="D586" s="13">
        <v>107982425149.62</v>
      </c>
      <c r="E586" s="13">
        <v>0</v>
      </c>
      <c r="F586" s="13">
        <v>0</v>
      </c>
      <c r="G586" s="13">
        <v>0</v>
      </c>
      <c r="H586" s="13">
        <v>107982425149.62</v>
      </c>
      <c r="I586" s="13">
        <v>107982425149.62</v>
      </c>
      <c r="J586" s="13">
        <v>0</v>
      </c>
      <c r="K586" s="13">
        <v>107982425149.62</v>
      </c>
      <c r="L586" s="13">
        <v>0</v>
      </c>
      <c r="M586" s="13">
        <v>66913354164.92</v>
      </c>
      <c r="N586" s="13">
        <v>66649890910.08</v>
      </c>
      <c r="O586" s="40">
        <v>263463254.84</v>
      </c>
      <c r="P586" s="14">
        <f t="shared" si="8"/>
        <v>1</v>
      </c>
    </row>
    <row r="587" spans="1:16" ht="11.25" outlineLevel="1">
      <c r="A587" s="2" t="s">
        <v>915</v>
      </c>
      <c r="B587" s="2" t="s">
        <v>916</v>
      </c>
      <c r="C587" s="13">
        <v>0</v>
      </c>
      <c r="D587" s="13">
        <v>107982425149.62</v>
      </c>
      <c r="E587" s="13">
        <v>0</v>
      </c>
      <c r="F587" s="13">
        <v>0</v>
      </c>
      <c r="G587" s="13">
        <v>0</v>
      </c>
      <c r="H587" s="13">
        <v>107982425149.62</v>
      </c>
      <c r="I587" s="13">
        <v>107982425149.62</v>
      </c>
      <c r="J587" s="13">
        <v>0</v>
      </c>
      <c r="K587" s="13">
        <v>107982425149.62</v>
      </c>
      <c r="L587" s="13">
        <v>0</v>
      </c>
      <c r="M587" s="13">
        <v>66913354164.92</v>
      </c>
      <c r="N587" s="13">
        <v>66649890910.08</v>
      </c>
      <c r="O587" s="40">
        <v>263463254.84</v>
      </c>
      <c r="P587" s="14">
        <f t="shared" si="8"/>
        <v>1</v>
      </c>
    </row>
    <row r="588" spans="1:16" ht="11.25" outlineLevel="1">
      <c r="A588" s="2" t="s">
        <v>917</v>
      </c>
      <c r="B588" s="2" t="s">
        <v>918</v>
      </c>
      <c r="C588" s="13">
        <v>0</v>
      </c>
      <c r="D588" s="13">
        <v>2810857791.68</v>
      </c>
      <c r="E588" s="13">
        <v>0</v>
      </c>
      <c r="F588" s="13">
        <v>0</v>
      </c>
      <c r="G588" s="13">
        <v>0</v>
      </c>
      <c r="H588" s="13">
        <v>2810857791.68</v>
      </c>
      <c r="I588" s="13">
        <v>2810857791.68</v>
      </c>
      <c r="J588" s="13">
        <v>0</v>
      </c>
      <c r="K588" s="13">
        <v>2810857791.68</v>
      </c>
      <c r="L588" s="13">
        <v>0</v>
      </c>
      <c r="M588" s="13">
        <v>1993345143.88</v>
      </c>
      <c r="N588" s="13">
        <v>1971394473.17</v>
      </c>
      <c r="O588" s="40">
        <v>21950670.71</v>
      </c>
      <c r="P588" s="14">
        <f t="shared" si="8"/>
        <v>1</v>
      </c>
    </row>
    <row r="589" spans="1:16" ht="11.25" outlineLevel="1">
      <c r="A589" s="2" t="s">
        <v>919</v>
      </c>
      <c r="B589" s="2" t="s">
        <v>704</v>
      </c>
      <c r="C589" s="13">
        <v>0</v>
      </c>
      <c r="D589" s="13">
        <v>41165622</v>
      </c>
      <c r="E589" s="13">
        <v>0</v>
      </c>
      <c r="F589" s="13">
        <v>0</v>
      </c>
      <c r="G589" s="13">
        <v>0</v>
      </c>
      <c r="H589" s="13">
        <v>41165622</v>
      </c>
      <c r="I589" s="13">
        <v>41165622</v>
      </c>
      <c r="J589" s="13">
        <v>0</v>
      </c>
      <c r="K589" s="13">
        <v>41165622</v>
      </c>
      <c r="L589" s="13">
        <v>0</v>
      </c>
      <c r="M589" s="13">
        <v>0</v>
      </c>
      <c r="N589" s="13">
        <v>0</v>
      </c>
      <c r="O589" s="40">
        <v>0</v>
      </c>
      <c r="P589" s="14">
        <f t="shared" si="8"/>
        <v>1</v>
      </c>
    </row>
    <row r="590" spans="1:16" ht="22.5" outlineLevel="1">
      <c r="A590" s="2" t="s">
        <v>920</v>
      </c>
      <c r="B590" s="2" t="s">
        <v>921</v>
      </c>
      <c r="C590" s="13">
        <v>0</v>
      </c>
      <c r="D590" s="13">
        <v>299021941.46</v>
      </c>
      <c r="E590" s="13">
        <v>0</v>
      </c>
      <c r="F590" s="13">
        <v>0</v>
      </c>
      <c r="G590" s="13">
        <v>0</v>
      </c>
      <c r="H590" s="13">
        <v>299021941.46</v>
      </c>
      <c r="I590" s="13">
        <v>299021941.46</v>
      </c>
      <c r="J590" s="13">
        <v>0</v>
      </c>
      <c r="K590" s="13">
        <v>299021941.46</v>
      </c>
      <c r="L590" s="13">
        <v>0</v>
      </c>
      <c r="M590" s="13">
        <v>133113437.08</v>
      </c>
      <c r="N590" s="13">
        <v>133113437.08</v>
      </c>
      <c r="O590" s="40">
        <v>0</v>
      </c>
      <c r="P590" s="14">
        <f t="shared" si="8"/>
        <v>1</v>
      </c>
    </row>
    <row r="591" spans="1:16" ht="11.25" outlineLevel="1">
      <c r="A591" s="2" t="s">
        <v>922</v>
      </c>
      <c r="B591" s="2" t="s">
        <v>923</v>
      </c>
      <c r="C591" s="13">
        <v>0</v>
      </c>
      <c r="D591" s="13">
        <v>740028395.3</v>
      </c>
      <c r="E591" s="13">
        <v>0</v>
      </c>
      <c r="F591" s="13">
        <v>0</v>
      </c>
      <c r="G591" s="13">
        <v>0</v>
      </c>
      <c r="H591" s="13">
        <v>740028395.3</v>
      </c>
      <c r="I591" s="13">
        <v>740028395.3</v>
      </c>
      <c r="J591" s="13">
        <v>0</v>
      </c>
      <c r="K591" s="13">
        <v>740028395.3</v>
      </c>
      <c r="L591" s="13">
        <v>0</v>
      </c>
      <c r="M591" s="13">
        <v>362551231.68</v>
      </c>
      <c r="N591" s="13">
        <v>362551231.68</v>
      </c>
      <c r="O591" s="40">
        <v>0</v>
      </c>
      <c r="P591" s="14">
        <f t="shared" si="8"/>
        <v>1</v>
      </c>
    </row>
    <row r="592" spans="1:16" ht="11.25" outlineLevel="1">
      <c r="A592" s="2" t="s">
        <v>924</v>
      </c>
      <c r="B592" s="2" t="s">
        <v>728</v>
      </c>
      <c r="C592" s="13">
        <v>0</v>
      </c>
      <c r="D592" s="13">
        <v>150722301.71</v>
      </c>
      <c r="E592" s="13">
        <v>0</v>
      </c>
      <c r="F592" s="13">
        <v>0</v>
      </c>
      <c r="G592" s="13">
        <v>0</v>
      </c>
      <c r="H592" s="13">
        <v>150722301.71</v>
      </c>
      <c r="I592" s="13">
        <v>150722301.71</v>
      </c>
      <c r="J592" s="13">
        <v>0</v>
      </c>
      <c r="K592" s="13">
        <v>150722301.71</v>
      </c>
      <c r="L592" s="13">
        <v>0</v>
      </c>
      <c r="M592" s="13">
        <v>33360943.91</v>
      </c>
      <c r="N592" s="13">
        <v>11410273.2</v>
      </c>
      <c r="O592" s="40">
        <v>21950670.71</v>
      </c>
      <c r="P592" s="14">
        <f t="shared" si="8"/>
        <v>1</v>
      </c>
    </row>
    <row r="593" spans="1:16" ht="11.25" outlineLevel="1">
      <c r="A593" s="2" t="s">
        <v>925</v>
      </c>
      <c r="B593" s="2" t="s">
        <v>926</v>
      </c>
      <c r="C593" s="13">
        <v>0</v>
      </c>
      <c r="D593" s="13">
        <v>1579919531.21</v>
      </c>
      <c r="E593" s="13">
        <v>0</v>
      </c>
      <c r="F593" s="13">
        <v>0</v>
      </c>
      <c r="G593" s="13">
        <v>0</v>
      </c>
      <c r="H593" s="13">
        <v>1579919531.21</v>
      </c>
      <c r="I593" s="13">
        <v>1579919531.21</v>
      </c>
      <c r="J593" s="13">
        <v>0</v>
      </c>
      <c r="K593" s="13">
        <v>1579919531.21</v>
      </c>
      <c r="L593" s="13">
        <v>0</v>
      </c>
      <c r="M593" s="13">
        <v>1464319531.21</v>
      </c>
      <c r="N593" s="13">
        <v>1464319531.21</v>
      </c>
      <c r="O593" s="40">
        <v>0</v>
      </c>
      <c r="P593" s="14">
        <f t="shared" si="8"/>
        <v>1</v>
      </c>
    </row>
    <row r="594" spans="1:16" ht="11.25" outlineLevel="1">
      <c r="A594" s="2" t="s">
        <v>927</v>
      </c>
      <c r="B594" s="2" t="s">
        <v>928</v>
      </c>
      <c r="C594" s="13">
        <v>0</v>
      </c>
      <c r="D594" s="13">
        <v>99114595313.63</v>
      </c>
      <c r="E594" s="13">
        <v>0</v>
      </c>
      <c r="F594" s="13">
        <v>0</v>
      </c>
      <c r="G594" s="13">
        <v>0</v>
      </c>
      <c r="H594" s="13">
        <v>99114595313.63</v>
      </c>
      <c r="I594" s="13">
        <v>99114595313.63</v>
      </c>
      <c r="J594" s="13">
        <v>0</v>
      </c>
      <c r="K594" s="13">
        <v>99114595313.63</v>
      </c>
      <c r="L594" s="13">
        <v>0</v>
      </c>
      <c r="M594" s="13">
        <v>61776858245.04</v>
      </c>
      <c r="N594" s="13">
        <v>61535345660.91</v>
      </c>
      <c r="O594" s="40">
        <v>241512584.13</v>
      </c>
      <c r="P594" s="14">
        <f t="shared" si="8"/>
        <v>1</v>
      </c>
    </row>
    <row r="595" spans="1:16" ht="11.25" outlineLevel="1">
      <c r="A595" s="2" t="s">
        <v>929</v>
      </c>
      <c r="B595" s="2" t="s">
        <v>930</v>
      </c>
      <c r="C595" s="13">
        <v>0</v>
      </c>
      <c r="D595" s="13">
        <v>7044352604.43</v>
      </c>
      <c r="E595" s="13">
        <v>0</v>
      </c>
      <c r="F595" s="13">
        <v>0</v>
      </c>
      <c r="G595" s="13">
        <v>0</v>
      </c>
      <c r="H595" s="13">
        <v>7044352604.43</v>
      </c>
      <c r="I595" s="13">
        <v>7044352604.43</v>
      </c>
      <c r="J595" s="13">
        <v>0</v>
      </c>
      <c r="K595" s="13">
        <v>7044352604.43</v>
      </c>
      <c r="L595" s="13">
        <v>0</v>
      </c>
      <c r="M595" s="13">
        <v>5514706485.45</v>
      </c>
      <c r="N595" s="13">
        <v>5273193901.32</v>
      </c>
      <c r="O595" s="40">
        <v>241512584.13</v>
      </c>
      <c r="P595" s="14">
        <f t="shared" si="8"/>
        <v>1</v>
      </c>
    </row>
    <row r="596" spans="1:16" ht="11.25" outlineLevel="1">
      <c r="A596" s="2" t="s">
        <v>931</v>
      </c>
      <c r="B596" s="2" t="s">
        <v>932</v>
      </c>
      <c r="C596" s="13">
        <v>0</v>
      </c>
      <c r="D596" s="13">
        <v>2000000000</v>
      </c>
      <c r="E596" s="13">
        <v>0</v>
      </c>
      <c r="F596" s="13">
        <v>0</v>
      </c>
      <c r="G596" s="13">
        <v>0</v>
      </c>
      <c r="H596" s="13">
        <v>2000000000</v>
      </c>
      <c r="I596" s="13">
        <v>2000000000</v>
      </c>
      <c r="J596" s="13">
        <v>0</v>
      </c>
      <c r="K596" s="13">
        <v>2000000000</v>
      </c>
      <c r="L596" s="13">
        <v>0</v>
      </c>
      <c r="M596" s="13">
        <v>2000000000</v>
      </c>
      <c r="N596" s="13">
        <v>2000000000</v>
      </c>
      <c r="O596" s="40">
        <v>0</v>
      </c>
      <c r="P596" s="14">
        <f t="shared" si="8"/>
        <v>1</v>
      </c>
    </row>
    <row r="597" spans="1:16" ht="11.25" outlineLevel="1">
      <c r="A597" s="2" t="s">
        <v>933</v>
      </c>
      <c r="B597" s="2" t="s">
        <v>934</v>
      </c>
      <c r="C597" s="13">
        <v>0</v>
      </c>
      <c r="D597" s="13">
        <v>21652650</v>
      </c>
      <c r="E597" s="13">
        <v>0</v>
      </c>
      <c r="F597" s="13">
        <v>0</v>
      </c>
      <c r="G597" s="13">
        <v>0</v>
      </c>
      <c r="H597" s="13">
        <v>21652650</v>
      </c>
      <c r="I597" s="13">
        <v>21652650</v>
      </c>
      <c r="J597" s="13">
        <v>0</v>
      </c>
      <c r="K597" s="13">
        <v>21652650</v>
      </c>
      <c r="L597" s="13">
        <v>0</v>
      </c>
      <c r="M597" s="13">
        <v>0</v>
      </c>
      <c r="N597" s="13">
        <v>0</v>
      </c>
      <c r="O597" s="40">
        <v>0</v>
      </c>
      <c r="P597" s="14">
        <f t="shared" si="8"/>
        <v>1</v>
      </c>
    </row>
    <row r="598" spans="1:16" ht="22.5" outlineLevel="1">
      <c r="A598" s="2" t="s">
        <v>935</v>
      </c>
      <c r="B598" s="2" t="s">
        <v>936</v>
      </c>
      <c r="C598" s="13">
        <v>0</v>
      </c>
      <c r="D598" s="13">
        <v>112113950</v>
      </c>
      <c r="E598" s="13">
        <v>0</v>
      </c>
      <c r="F598" s="13">
        <v>0</v>
      </c>
      <c r="G598" s="13">
        <v>0</v>
      </c>
      <c r="H598" s="13">
        <v>112113950</v>
      </c>
      <c r="I598" s="13">
        <v>112113950</v>
      </c>
      <c r="J598" s="13">
        <v>0</v>
      </c>
      <c r="K598" s="13">
        <v>112113950</v>
      </c>
      <c r="L598" s="13">
        <v>0</v>
      </c>
      <c r="M598" s="13">
        <v>106113950</v>
      </c>
      <c r="N598" s="13">
        <v>106113950</v>
      </c>
      <c r="O598" s="40">
        <v>0</v>
      </c>
      <c r="P598" s="14">
        <f aca="true" t="shared" si="9" ref="P598:P661">+K598/H598</f>
        <v>1</v>
      </c>
    </row>
    <row r="599" spans="1:16" ht="11.25" outlineLevel="1">
      <c r="A599" s="2" t="s">
        <v>937</v>
      </c>
      <c r="B599" s="2" t="s">
        <v>938</v>
      </c>
      <c r="C599" s="13">
        <v>0</v>
      </c>
      <c r="D599" s="13">
        <v>539283983</v>
      </c>
      <c r="E599" s="13">
        <v>0</v>
      </c>
      <c r="F599" s="13">
        <v>0</v>
      </c>
      <c r="G599" s="13">
        <v>0</v>
      </c>
      <c r="H599" s="13">
        <v>539283983</v>
      </c>
      <c r="I599" s="13">
        <v>539283983</v>
      </c>
      <c r="J599" s="13">
        <v>0</v>
      </c>
      <c r="K599" s="13">
        <v>539283983</v>
      </c>
      <c r="L599" s="13">
        <v>0</v>
      </c>
      <c r="M599" s="13">
        <v>539283983</v>
      </c>
      <c r="N599" s="13">
        <v>539283983</v>
      </c>
      <c r="O599" s="40">
        <v>0</v>
      </c>
      <c r="P599" s="14">
        <f t="shared" si="9"/>
        <v>1</v>
      </c>
    </row>
    <row r="600" spans="1:16" ht="11.25" outlineLevel="1">
      <c r="A600" s="2" t="s">
        <v>939</v>
      </c>
      <c r="B600" s="2" t="s">
        <v>940</v>
      </c>
      <c r="C600" s="13">
        <v>0</v>
      </c>
      <c r="D600" s="13">
        <v>39891618740</v>
      </c>
      <c r="E600" s="13">
        <v>0</v>
      </c>
      <c r="F600" s="13">
        <v>0</v>
      </c>
      <c r="G600" s="13">
        <v>0</v>
      </c>
      <c r="H600" s="13">
        <v>39891618740</v>
      </c>
      <c r="I600" s="13">
        <v>39891618740</v>
      </c>
      <c r="J600" s="13">
        <v>0</v>
      </c>
      <c r="K600" s="13">
        <v>39891618740</v>
      </c>
      <c r="L600" s="13">
        <v>0</v>
      </c>
      <c r="M600" s="13">
        <v>24498027031.59</v>
      </c>
      <c r="N600" s="13">
        <v>24498027031.59</v>
      </c>
      <c r="O600" s="40">
        <v>0</v>
      </c>
      <c r="P600" s="14">
        <f t="shared" si="9"/>
        <v>1</v>
      </c>
    </row>
    <row r="601" spans="1:16" ht="11.25" outlineLevel="1">
      <c r="A601" s="2" t="s">
        <v>941</v>
      </c>
      <c r="B601" s="2" t="s">
        <v>942</v>
      </c>
      <c r="C601" s="13">
        <v>0</v>
      </c>
      <c r="D601" s="13">
        <v>45262715342.2</v>
      </c>
      <c r="E601" s="13">
        <v>0</v>
      </c>
      <c r="F601" s="13">
        <v>0</v>
      </c>
      <c r="G601" s="13">
        <v>0</v>
      </c>
      <c r="H601" s="13">
        <v>45262715342.2</v>
      </c>
      <c r="I601" s="13">
        <v>45262715342.2</v>
      </c>
      <c r="J601" s="13">
        <v>0</v>
      </c>
      <c r="K601" s="13">
        <v>45262715342.2</v>
      </c>
      <c r="L601" s="13">
        <v>0</v>
      </c>
      <c r="M601" s="13">
        <v>27570914514</v>
      </c>
      <c r="N601" s="13">
        <v>27570914514</v>
      </c>
      <c r="O601" s="40">
        <v>0</v>
      </c>
      <c r="P601" s="14">
        <f t="shared" si="9"/>
        <v>1</v>
      </c>
    </row>
    <row r="602" spans="1:16" ht="11.25" outlineLevel="1">
      <c r="A602" s="2" t="s">
        <v>943</v>
      </c>
      <c r="B602" s="2" t="s">
        <v>944</v>
      </c>
      <c r="C602" s="13">
        <v>0</v>
      </c>
      <c r="D602" s="13">
        <v>19048000</v>
      </c>
      <c r="E602" s="13">
        <v>0</v>
      </c>
      <c r="F602" s="13">
        <v>0</v>
      </c>
      <c r="G602" s="13">
        <v>0</v>
      </c>
      <c r="H602" s="13">
        <v>19048000</v>
      </c>
      <c r="I602" s="13">
        <v>19048000</v>
      </c>
      <c r="J602" s="13">
        <v>0</v>
      </c>
      <c r="K602" s="13">
        <v>19048000</v>
      </c>
      <c r="L602" s="13">
        <v>0</v>
      </c>
      <c r="M602" s="13">
        <v>19048000</v>
      </c>
      <c r="N602" s="13">
        <v>19048000</v>
      </c>
      <c r="O602" s="40">
        <v>0</v>
      </c>
      <c r="P602" s="14">
        <f t="shared" si="9"/>
        <v>1</v>
      </c>
    </row>
    <row r="603" spans="1:16" ht="11.25" outlineLevel="1">
      <c r="A603" s="2" t="s">
        <v>945</v>
      </c>
      <c r="B603" s="2" t="s">
        <v>946</v>
      </c>
      <c r="C603" s="13">
        <v>0</v>
      </c>
      <c r="D603" s="13">
        <v>4194810044</v>
      </c>
      <c r="E603" s="13">
        <v>0</v>
      </c>
      <c r="F603" s="13">
        <v>0</v>
      </c>
      <c r="G603" s="13">
        <v>0</v>
      </c>
      <c r="H603" s="13">
        <v>4194810044</v>
      </c>
      <c r="I603" s="13">
        <v>4194810044</v>
      </c>
      <c r="J603" s="13">
        <v>0</v>
      </c>
      <c r="K603" s="13">
        <v>4194810044</v>
      </c>
      <c r="L603" s="13">
        <v>0</v>
      </c>
      <c r="M603" s="13">
        <v>1499764281</v>
      </c>
      <c r="N603" s="13">
        <v>1499764281</v>
      </c>
      <c r="O603" s="40">
        <v>0</v>
      </c>
      <c r="P603" s="14">
        <f t="shared" si="9"/>
        <v>1</v>
      </c>
    </row>
    <row r="604" spans="1:16" ht="11.25" outlineLevel="1">
      <c r="A604" s="2" t="s">
        <v>947</v>
      </c>
      <c r="B604" s="2" t="s">
        <v>948</v>
      </c>
      <c r="C604" s="13">
        <v>0</v>
      </c>
      <c r="D604" s="13">
        <v>29000000</v>
      </c>
      <c r="E604" s="13">
        <v>0</v>
      </c>
      <c r="F604" s="13">
        <v>0</v>
      </c>
      <c r="G604" s="13">
        <v>0</v>
      </c>
      <c r="H604" s="13">
        <v>29000000</v>
      </c>
      <c r="I604" s="13">
        <v>29000000</v>
      </c>
      <c r="J604" s="13">
        <v>0</v>
      </c>
      <c r="K604" s="13">
        <v>29000000</v>
      </c>
      <c r="L604" s="13">
        <v>0</v>
      </c>
      <c r="M604" s="13">
        <v>29000000</v>
      </c>
      <c r="N604" s="13">
        <v>29000000</v>
      </c>
      <c r="O604" s="40">
        <v>0</v>
      </c>
      <c r="P604" s="14">
        <f t="shared" si="9"/>
        <v>1</v>
      </c>
    </row>
    <row r="605" spans="1:16" ht="11.25" outlineLevel="1">
      <c r="A605" s="2" t="s">
        <v>949</v>
      </c>
      <c r="B605" s="2" t="s">
        <v>950</v>
      </c>
      <c r="C605" s="13">
        <v>0</v>
      </c>
      <c r="D605" s="13">
        <v>13499376</v>
      </c>
      <c r="E605" s="13">
        <v>0</v>
      </c>
      <c r="F605" s="13">
        <v>0</v>
      </c>
      <c r="G605" s="13">
        <v>0</v>
      </c>
      <c r="H605" s="13">
        <v>13499376</v>
      </c>
      <c r="I605" s="13">
        <v>13499376</v>
      </c>
      <c r="J605" s="13">
        <v>0</v>
      </c>
      <c r="K605" s="13">
        <v>13499376</v>
      </c>
      <c r="L605" s="13">
        <v>0</v>
      </c>
      <c r="M605" s="13">
        <v>0</v>
      </c>
      <c r="N605" s="13">
        <v>0</v>
      </c>
      <c r="O605" s="40">
        <v>0</v>
      </c>
      <c r="P605" s="14">
        <f t="shared" si="9"/>
        <v>1</v>
      </c>
    </row>
    <row r="606" spans="1:16" ht="11.25" outlineLevel="1">
      <c r="A606" s="2" t="s">
        <v>951</v>
      </c>
      <c r="B606" s="2" t="s">
        <v>952</v>
      </c>
      <c r="C606" s="13">
        <v>0</v>
      </c>
      <c r="D606" s="13">
        <v>13499376</v>
      </c>
      <c r="E606" s="13">
        <v>0</v>
      </c>
      <c r="F606" s="13">
        <v>0</v>
      </c>
      <c r="G606" s="13">
        <v>0</v>
      </c>
      <c r="H606" s="13">
        <v>13499376</v>
      </c>
      <c r="I606" s="13">
        <v>13499376</v>
      </c>
      <c r="J606" s="13">
        <v>0</v>
      </c>
      <c r="K606" s="13">
        <v>13499376</v>
      </c>
      <c r="L606" s="13">
        <v>0</v>
      </c>
      <c r="M606" s="13">
        <v>0</v>
      </c>
      <c r="N606" s="13">
        <v>0</v>
      </c>
      <c r="O606" s="40">
        <v>0</v>
      </c>
      <c r="P606" s="14">
        <f t="shared" si="9"/>
        <v>1</v>
      </c>
    </row>
    <row r="607" spans="1:16" ht="11.25" outlineLevel="1">
      <c r="A607" s="2" t="s">
        <v>953</v>
      </c>
      <c r="B607" s="2" t="s">
        <v>954</v>
      </c>
      <c r="C607" s="13">
        <v>0</v>
      </c>
      <c r="D607" s="13">
        <v>6043472668.31</v>
      </c>
      <c r="E607" s="13">
        <v>0</v>
      </c>
      <c r="F607" s="13">
        <v>0</v>
      </c>
      <c r="G607" s="13">
        <v>0</v>
      </c>
      <c r="H607" s="13">
        <v>6043472668.31</v>
      </c>
      <c r="I607" s="13">
        <v>6043472668.31</v>
      </c>
      <c r="J607" s="13">
        <v>0</v>
      </c>
      <c r="K607" s="13">
        <v>6043472668.31</v>
      </c>
      <c r="L607" s="13">
        <v>0</v>
      </c>
      <c r="M607" s="13">
        <v>3143150776</v>
      </c>
      <c r="N607" s="13">
        <v>3143150776</v>
      </c>
      <c r="O607" s="40">
        <v>0</v>
      </c>
      <c r="P607" s="14">
        <f t="shared" si="9"/>
        <v>1</v>
      </c>
    </row>
    <row r="608" spans="1:16" ht="11.25" outlineLevel="1">
      <c r="A608" s="2" t="s">
        <v>955</v>
      </c>
      <c r="B608" s="2" t="s">
        <v>956</v>
      </c>
      <c r="C608" s="13">
        <v>0</v>
      </c>
      <c r="D608" s="13">
        <v>6043472668.31</v>
      </c>
      <c r="E608" s="13">
        <v>0</v>
      </c>
      <c r="F608" s="13">
        <v>0</v>
      </c>
      <c r="G608" s="13">
        <v>0</v>
      </c>
      <c r="H608" s="13">
        <v>6043472668.31</v>
      </c>
      <c r="I608" s="13">
        <v>6043472668.31</v>
      </c>
      <c r="J608" s="13">
        <v>0</v>
      </c>
      <c r="K608" s="13">
        <v>6043472668.31</v>
      </c>
      <c r="L608" s="13">
        <v>0</v>
      </c>
      <c r="M608" s="13">
        <v>3143150776</v>
      </c>
      <c r="N608" s="13">
        <v>3143150776</v>
      </c>
      <c r="O608" s="40">
        <v>0</v>
      </c>
      <c r="P608" s="14">
        <f t="shared" si="9"/>
        <v>1</v>
      </c>
    </row>
    <row r="609" spans="1:16" ht="11.25" outlineLevel="1">
      <c r="A609" s="2" t="s">
        <v>957</v>
      </c>
      <c r="B609" s="2" t="s">
        <v>958</v>
      </c>
      <c r="C609" s="13">
        <v>0</v>
      </c>
      <c r="D609" s="13">
        <v>29205014920.38</v>
      </c>
      <c r="E609" s="13">
        <v>0</v>
      </c>
      <c r="F609" s="13">
        <v>0</v>
      </c>
      <c r="G609" s="13">
        <v>0</v>
      </c>
      <c r="H609" s="13">
        <v>29205014920.38</v>
      </c>
      <c r="I609" s="13">
        <v>20365449208.48</v>
      </c>
      <c r="J609" s="13">
        <v>8839565711.9</v>
      </c>
      <c r="K609" s="13">
        <v>20365449208.48</v>
      </c>
      <c r="L609" s="13">
        <v>0</v>
      </c>
      <c r="M609" s="13">
        <v>20365449208.48</v>
      </c>
      <c r="N609" s="13">
        <v>20365449208.48</v>
      </c>
      <c r="O609" s="40">
        <v>0</v>
      </c>
      <c r="P609" s="14">
        <f t="shared" si="9"/>
        <v>0.6973271290564714</v>
      </c>
    </row>
    <row r="610" spans="1:16" ht="11.25" outlineLevel="1">
      <c r="A610" s="2" t="s">
        <v>959</v>
      </c>
      <c r="B610" s="2" t="s">
        <v>1228</v>
      </c>
      <c r="C610" s="13">
        <v>0</v>
      </c>
      <c r="D610" s="13">
        <v>29205014920.38</v>
      </c>
      <c r="E610" s="13">
        <v>0</v>
      </c>
      <c r="F610" s="13">
        <v>0</v>
      </c>
      <c r="G610" s="13">
        <v>0</v>
      </c>
      <c r="H610" s="13">
        <v>29205014920.38</v>
      </c>
      <c r="I610" s="13">
        <v>20365449208.48</v>
      </c>
      <c r="J610" s="13">
        <v>8839565711.9</v>
      </c>
      <c r="K610" s="13">
        <v>20365449208.48</v>
      </c>
      <c r="L610" s="13">
        <v>0</v>
      </c>
      <c r="M610" s="13">
        <v>20365449208.48</v>
      </c>
      <c r="N610" s="13">
        <v>20365449208.48</v>
      </c>
      <c r="O610" s="40">
        <v>0</v>
      </c>
      <c r="P610" s="14">
        <f t="shared" si="9"/>
        <v>0.6973271290564714</v>
      </c>
    </row>
    <row r="611" spans="1:16" ht="11.25" outlineLevel="1">
      <c r="A611" s="2" t="s">
        <v>960</v>
      </c>
      <c r="B611" s="2" t="s">
        <v>961</v>
      </c>
      <c r="C611" s="13">
        <v>95620640527</v>
      </c>
      <c r="D611" s="13">
        <v>71350009559.83</v>
      </c>
      <c r="E611" s="13">
        <v>-15929689899.2</v>
      </c>
      <c r="F611" s="13">
        <v>1052962002</v>
      </c>
      <c r="G611" s="13">
        <v>1052962002</v>
      </c>
      <c r="H611" s="13">
        <v>151040960187.63</v>
      </c>
      <c r="I611" s="13">
        <v>117416021023.71</v>
      </c>
      <c r="J611" s="13">
        <v>33624939163.92</v>
      </c>
      <c r="K611" s="13">
        <v>117416021023.71</v>
      </c>
      <c r="L611" s="13">
        <v>0</v>
      </c>
      <c r="M611" s="13">
        <v>85426717999.98</v>
      </c>
      <c r="N611" s="13">
        <v>85035467034.98</v>
      </c>
      <c r="O611" s="40">
        <v>391250965</v>
      </c>
      <c r="P611" s="14">
        <f t="shared" si="9"/>
        <v>0.7773786718374304</v>
      </c>
    </row>
    <row r="612" spans="1:16" ht="22.5" outlineLevel="1">
      <c r="A612" s="32" t="s">
        <v>962</v>
      </c>
      <c r="B612" s="2" t="s">
        <v>963</v>
      </c>
      <c r="C612" s="13">
        <v>95620640527</v>
      </c>
      <c r="D612" s="13">
        <v>71350009559.83</v>
      </c>
      <c r="E612" s="13">
        <v>-15929689899.2</v>
      </c>
      <c r="F612" s="13">
        <v>1052962002</v>
      </c>
      <c r="G612" s="13">
        <v>1052962002</v>
      </c>
      <c r="H612" s="13">
        <v>151040960187.63</v>
      </c>
      <c r="I612" s="13">
        <v>117416021023.71</v>
      </c>
      <c r="J612" s="13">
        <v>33624939163.92</v>
      </c>
      <c r="K612" s="13">
        <v>117416021023.71</v>
      </c>
      <c r="L612" s="13">
        <v>0</v>
      </c>
      <c r="M612" s="13">
        <v>85426717999.98</v>
      </c>
      <c r="N612" s="13">
        <v>85035467034.98</v>
      </c>
      <c r="O612" s="40">
        <v>391250965</v>
      </c>
      <c r="P612" s="14">
        <f t="shared" si="9"/>
        <v>0.7773786718374304</v>
      </c>
    </row>
    <row r="613" spans="1:16" ht="11.25" outlineLevel="1">
      <c r="A613" s="32" t="s">
        <v>964</v>
      </c>
      <c r="B613" s="2" t="s">
        <v>965</v>
      </c>
      <c r="C613" s="13">
        <v>9551348729</v>
      </c>
      <c r="D613" s="13">
        <v>4174579804</v>
      </c>
      <c r="E613" s="13">
        <v>-197181912</v>
      </c>
      <c r="F613" s="13">
        <v>0</v>
      </c>
      <c r="G613" s="13">
        <v>1052962002</v>
      </c>
      <c r="H613" s="13">
        <v>12475784619</v>
      </c>
      <c r="I613" s="13">
        <v>7576574906.08</v>
      </c>
      <c r="J613" s="13">
        <v>4899209712.92</v>
      </c>
      <c r="K613" s="13">
        <v>7576574906.08</v>
      </c>
      <c r="L613" s="13">
        <v>0</v>
      </c>
      <c r="M613" s="13">
        <v>7358579504.08</v>
      </c>
      <c r="N613" s="13">
        <v>7358154504.08</v>
      </c>
      <c r="O613" s="40">
        <v>425000</v>
      </c>
      <c r="P613" s="14">
        <f t="shared" si="9"/>
        <v>0.6073024773561138</v>
      </c>
    </row>
    <row r="614" spans="1:16" ht="11.25" outlineLevel="1">
      <c r="A614" s="32" t="s">
        <v>966</v>
      </c>
      <c r="B614" s="2" t="s">
        <v>967</v>
      </c>
      <c r="C614" s="13">
        <v>51141218311</v>
      </c>
      <c r="D614" s="13">
        <v>39853714441</v>
      </c>
      <c r="E614" s="13">
        <v>-3654473957</v>
      </c>
      <c r="F614" s="13">
        <v>1052962002</v>
      </c>
      <c r="G614" s="13">
        <v>0</v>
      </c>
      <c r="H614" s="13">
        <v>88393420797</v>
      </c>
      <c r="I614" s="13">
        <v>60339655149</v>
      </c>
      <c r="J614" s="13">
        <v>28053765648</v>
      </c>
      <c r="K614" s="13">
        <v>60339655149</v>
      </c>
      <c r="L614" s="13">
        <v>0</v>
      </c>
      <c r="M614" s="13">
        <v>39794706846.9</v>
      </c>
      <c r="N614" s="13">
        <v>39588090729.9</v>
      </c>
      <c r="O614" s="40">
        <v>206616117</v>
      </c>
      <c r="P614" s="14">
        <f t="shared" si="9"/>
        <v>0.6826260891924648</v>
      </c>
    </row>
    <row r="615" spans="1:16" ht="11.25" outlineLevel="1">
      <c r="A615" s="32" t="s">
        <v>968</v>
      </c>
      <c r="B615" s="2" t="s">
        <v>969</v>
      </c>
      <c r="C615" s="13">
        <v>34928072487</v>
      </c>
      <c r="D615" s="13">
        <v>0</v>
      </c>
      <c r="E615" s="13">
        <v>-2306782014</v>
      </c>
      <c r="F615" s="13">
        <v>0</v>
      </c>
      <c r="G615" s="13">
        <v>0</v>
      </c>
      <c r="H615" s="13">
        <v>32621290473</v>
      </c>
      <c r="I615" s="13">
        <v>31949327670</v>
      </c>
      <c r="J615" s="13">
        <v>671962803</v>
      </c>
      <c r="K615" s="13">
        <v>31949327670</v>
      </c>
      <c r="L615" s="13">
        <v>0</v>
      </c>
      <c r="M615" s="13">
        <v>23624170690</v>
      </c>
      <c r="N615" s="13">
        <v>23439960842</v>
      </c>
      <c r="O615" s="40">
        <v>184209848</v>
      </c>
      <c r="P615" s="14">
        <f t="shared" si="9"/>
        <v>0.9794010968524937</v>
      </c>
    </row>
    <row r="616" spans="1:16" ht="11.25" outlineLevel="1">
      <c r="A616" s="32" t="s">
        <v>970</v>
      </c>
      <c r="B616" s="2" t="s">
        <v>971</v>
      </c>
      <c r="C616" s="13">
        <v>1000</v>
      </c>
      <c r="D616" s="13">
        <v>0</v>
      </c>
      <c r="E616" s="13">
        <v>0</v>
      </c>
      <c r="F616" s="13">
        <v>0</v>
      </c>
      <c r="G616" s="13">
        <v>0</v>
      </c>
      <c r="H616" s="13">
        <v>1000</v>
      </c>
      <c r="I616" s="13">
        <v>0</v>
      </c>
      <c r="J616" s="13">
        <v>1000</v>
      </c>
      <c r="K616" s="13">
        <v>0</v>
      </c>
      <c r="L616" s="13">
        <v>0</v>
      </c>
      <c r="M616" s="13">
        <v>0</v>
      </c>
      <c r="N616" s="13">
        <v>0</v>
      </c>
      <c r="O616" s="40">
        <v>0</v>
      </c>
      <c r="P616" s="14">
        <f t="shared" si="9"/>
        <v>0</v>
      </c>
    </row>
    <row r="617" spans="1:16" ht="11.25" outlineLevel="1">
      <c r="A617" s="32" t="s">
        <v>972</v>
      </c>
      <c r="B617" s="2" t="s">
        <v>1229</v>
      </c>
      <c r="C617" s="13">
        <v>0</v>
      </c>
      <c r="D617" s="13">
        <v>27321715314.83</v>
      </c>
      <c r="E617" s="13">
        <v>-9771252016.2</v>
      </c>
      <c r="F617" s="13">
        <v>0</v>
      </c>
      <c r="G617" s="13">
        <v>0</v>
      </c>
      <c r="H617" s="13">
        <v>17550463298.63</v>
      </c>
      <c r="I617" s="13">
        <v>17550463298.63</v>
      </c>
      <c r="J617" s="13">
        <v>0</v>
      </c>
      <c r="K617" s="13">
        <v>17550463298.63</v>
      </c>
      <c r="L617" s="13">
        <v>0</v>
      </c>
      <c r="M617" s="13">
        <v>14649260959</v>
      </c>
      <c r="N617" s="13">
        <v>14649260959</v>
      </c>
      <c r="O617" s="40">
        <v>0</v>
      </c>
      <c r="P617" s="14">
        <f t="shared" si="9"/>
        <v>1</v>
      </c>
    </row>
    <row r="618" spans="1:16" ht="11.25" outlineLevel="1">
      <c r="A618" s="2" t="s">
        <v>973</v>
      </c>
      <c r="B618" s="2" t="s">
        <v>974</v>
      </c>
      <c r="C618" s="13">
        <v>1443844552</v>
      </c>
      <c r="D618" s="13">
        <v>9169060719.34</v>
      </c>
      <c r="E618" s="13">
        <v>-7454145878.52</v>
      </c>
      <c r="F618" s="13">
        <v>482251099</v>
      </c>
      <c r="G618" s="13">
        <v>482251099</v>
      </c>
      <c r="H618" s="13">
        <v>3158759392.82</v>
      </c>
      <c r="I618" s="13">
        <v>2431741116.82</v>
      </c>
      <c r="J618" s="13">
        <v>727018276</v>
      </c>
      <c r="K618" s="13">
        <v>2431741116.82</v>
      </c>
      <c r="L618" s="13">
        <v>0</v>
      </c>
      <c r="M618" s="13">
        <v>1698875426.25</v>
      </c>
      <c r="N618" s="13">
        <v>1690889786.25</v>
      </c>
      <c r="O618" s="40">
        <v>7985640</v>
      </c>
      <c r="P618" s="14">
        <f t="shared" si="9"/>
        <v>0.7698405653648249</v>
      </c>
    </row>
    <row r="619" spans="1:16" ht="22.5" outlineLevel="1">
      <c r="A619" s="2" t="s">
        <v>975</v>
      </c>
      <c r="B619" s="2" t="s">
        <v>976</v>
      </c>
      <c r="C619" s="13">
        <v>1443844552</v>
      </c>
      <c r="D619" s="13">
        <v>9169060719.34</v>
      </c>
      <c r="E619" s="13">
        <v>-7454145878.52</v>
      </c>
      <c r="F619" s="13">
        <v>482251099</v>
      </c>
      <c r="G619" s="13">
        <v>482251099</v>
      </c>
      <c r="H619" s="13">
        <v>3158759392.82</v>
      </c>
      <c r="I619" s="13">
        <v>2431741116.82</v>
      </c>
      <c r="J619" s="13">
        <v>727018276</v>
      </c>
      <c r="K619" s="13">
        <v>2431741116.82</v>
      </c>
      <c r="L619" s="13">
        <v>0</v>
      </c>
      <c r="M619" s="13">
        <v>1698875426.25</v>
      </c>
      <c r="N619" s="13">
        <v>1690889786.25</v>
      </c>
      <c r="O619" s="40">
        <v>7985640</v>
      </c>
      <c r="P619" s="14">
        <f t="shared" si="9"/>
        <v>0.7698405653648249</v>
      </c>
    </row>
    <row r="620" spans="1:16" ht="11.25" outlineLevel="1">
      <c r="A620" s="2" t="s">
        <v>977</v>
      </c>
      <c r="B620" s="2" t="s">
        <v>978</v>
      </c>
      <c r="C620" s="13">
        <v>892404448</v>
      </c>
      <c r="D620" s="13">
        <v>1553121218.99</v>
      </c>
      <c r="E620" s="13">
        <v>-1186322676.42</v>
      </c>
      <c r="F620" s="13">
        <v>0</v>
      </c>
      <c r="G620" s="13">
        <v>0</v>
      </c>
      <c r="H620" s="13">
        <v>1259202990.57</v>
      </c>
      <c r="I620" s="13">
        <v>1259202990.57</v>
      </c>
      <c r="J620" s="13">
        <v>0</v>
      </c>
      <c r="K620" s="13">
        <v>1259202990.57</v>
      </c>
      <c r="L620" s="13">
        <v>0</v>
      </c>
      <c r="M620" s="13">
        <v>526337300</v>
      </c>
      <c r="N620" s="13">
        <v>526337300</v>
      </c>
      <c r="O620" s="40">
        <v>0</v>
      </c>
      <c r="P620" s="14">
        <f t="shared" si="9"/>
        <v>1</v>
      </c>
    </row>
    <row r="621" spans="1:16" ht="11.25" outlineLevel="1">
      <c r="A621" s="2" t="s">
        <v>979</v>
      </c>
      <c r="B621" s="2" t="s">
        <v>980</v>
      </c>
      <c r="C621" s="13">
        <v>892404448</v>
      </c>
      <c r="D621" s="13">
        <v>1553121218.99</v>
      </c>
      <c r="E621" s="13">
        <v>-1186322676.42</v>
      </c>
      <c r="F621" s="13">
        <v>0</v>
      </c>
      <c r="G621" s="13">
        <v>0</v>
      </c>
      <c r="H621" s="13">
        <v>1259202990.57</v>
      </c>
      <c r="I621" s="13">
        <v>1259202990.57</v>
      </c>
      <c r="J621" s="13">
        <v>0</v>
      </c>
      <c r="K621" s="13">
        <v>1259202990.57</v>
      </c>
      <c r="L621" s="13">
        <v>0</v>
      </c>
      <c r="M621" s="13">
        <v>526337300</v>
      </c>
      <c r="N621" s="13">
        <v>526337300</v>
      </c>
      <c r="O621" s="40">
        <v>0</v>
      </c>
      <c r="P621" s="14">
        <f t="shared" si="9"/>
        <v>1</v>
      </c>
    </row>
    <row r="622" spans="1:16" ht="22.5" outlineLevel="1">
      <c r="A622" s="2" t="s">
        <v>981</v>
      </c>
      <c r="B622" s="2" t="s">
        <v>982</v>
      </c>
      <c r="C622" s="13">
        <v>892404448</v>
      </c>
      <c r="D622" s="13">
        <v>24444199</v>
      </c>
      <c r="E622" s="13">
        <v>-775131787</v>
      </c>
      <c r="F622" s="13">
        <v>0</v>
      </c>
      <c r="G622" s="13">
        <v>0</v>
      </c>
      <c r="H622" s="13">
        <v>141716860</v>
      </c>
      <c r="I622" s="13">
        <v>141716860</v>
      </c>
      <c r="J622" s="13">
        <v>0</v>
      </c>
      <c r="K622" s="13">
        <v>141716860</v>
      </c>
      <c r="L622" s="13">
        <v>0</v>
      </c>
      <c r="M622" s="13">
        <v>141716860</v>
      </c>
      <c r="N622" s="13">
        <v>141716860</v>
      </c>
      <c r="O622" s="40">
        <v>0</v>
      </c>
      <c r="P622" s="14">
        <f t="shared" si="9"/>
        <v>1</v>
      </c>
    </row>
    <row r="623" spans="1:16" ht="11.25" outlineLevel="1">
      <c r="A623" s="2" t="s">
        <v>983</v>
      </c>
      <c r="B623" s="2" t="s">
        <v>984</v>
      </c>
      <c r="C623" s="13">
        <v>314781141</v>
      </c>
      <c r="D623" s="13">
        <v>24444199</v>
      </c>
      <c r="E623" s="13">
        <v>-282130120</v>
      </c>
      <c r="F623" s="13">
        <v>0</v>
      </c>
      <c r="G623" s="13">
        <v>0</v>
      </c>
      <c r="H623" s="13">
        <v>57095220</v>
      </c>
      <c r="I623" s="13">
        <v>57095220</v>
      </c>
      <c r="J623" s="13">
        <v>0</v>
      </c>
      <c r="K623" s="13">
        <v>57095220</v>
      </c>
      <c r="L623" s="13">
        <v>0</v>
      </c>
      <c r="M623" s="13">
        <v>57095220</v>
      </c>
      <c r="N623" s="13">
        <v>57095220</v>
      </c>
      <c r="O623" s="40">
        <v>0</v>
      </c>
      <c r="P623" s="14">
        <f t="shared" si="9"/>
        <v>1</v>
      </c>
    </row>
    <row r="624" spans="1:16" ht="11.25" outlineLevel="1">
      <c r="A624" s="2" t="s">
        <v>985</v>
      </c>
      <c r="B624" s="2" t="s">
        <v>986</v>
      </c>
      <c r="C624" s="13">
        <v>20000000</v>
      </c>
      <c r="D624" s="13">
        <v>0</v>
      </c>
      <c r="E624" s="13">
        <v>-20000000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40">
        <v>0</v>
      </c>
      <c r="P624" s="14" t="e">
        <f t="shared" si="9"/>
        <v>#DIV/0!</v>
      </c>
    </row>
    <row r="625" spans="1:16" ht="11.25" outlineLevel="1">
      <c r="A625" s="2" t="s">
        <v>987</v>
      </c>
      <c r="B625" s="2" t="s">
        <v>988</v>
      </c>
      <c r="C625" s="13">
        <v>10000000</v>
      </c>
      <c r="D625" s="13">
        <v>24444199</v>
      </c>
      <c r="E625" s="13">
        <v>-34444199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40">
        <v>0</v>
      </c>
      <c r="P625" s="14" t="e">
        <f t="shared" si="9"/>
        <v>#DIV/0!</v>
      </c>
    </row>
    <row r="626" spans="1:16" ht="11.25" outlineLevel="1">
      <c r="A626" s="2" t="s">
        <v>989</v>
      </c>
      <c r="B626" s="2" t="s">
        <v>990</v>
      </c>
      <c r="C626" s="13">
        <v>19781141</v>
      </c>
      <c r="D626" s="13">
        <v>0</v>
      </c>
      <c r="E626" s="13">
        <v>-19781141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40">
        <v>0</v>
      </c>
      <c r="P626" s="14" t="e">
        <f t="shared" si="9"/>
        <v>#DIV/0!</v>
      </c>
    </row>
    <row r="627" spans="1:16" ht="11.25" outlineLevel="1">
      <c r="A627" s="2" t="s">
        <v>991</v>
      </c>
      <c r="B627" s="2" t="s">
        <v>992</v>
      </c>
      <c r="C627" s="13">
        <v>30000000</v>
      </c>
      <c r="D627" s="13">
        <v>0</v>
      </c>
      <c r="E627" s="13">
        <v>-30000000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40">
        <v>0</v>
      </c>
      <c r="P627" s="14" t="e">
        <f t="shared" si="9"/>
        <v>#DIV/0!</v>
      </c>
    </row>
    <row r="628" spans="1:16" ht="11.25" outlineLevel="1">
      <c r="A628" s="2" t="s">
        <v>993</v>
      </c>
      <c r="B628" s="2" t="s">
        <v>994</v>
      </c>
      <c r="C628" s="13">
        <v>10000000</v>
      </c>
      <c r="D628" s="13">
        <v>0</v>
      </c>
      <c r="E628" s="13">
        <v>-10000000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40">
        <v>0</v>
      </c>
      <c r="P628" s="14" t="e">
        <f t="shared" si="9"/>
        <v>#DIV/0!</v>
      </c>
    </row>
    <row r="629" spans="1:16" ht="11.25" outlineLevel="1">
      <c r="A629" s="2" t="s">
        <v>995</v>
      </c>
      <c r="B629" s="2" t="s">
        <v>996</v>
      </c>
      <c r="C629" s="13">
        <v>75000000</v>
      </c>
      <c r="D629" s="13">
        <v>0</v>
      </c>
      <c r="E629" s="13">
        <v>-75000000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40">
        <v>0</v>
      </c>
      <c r="P629" s="14" t="e">
        <f t="shared" si="9"/>
        <v>#DIV/0!</v>
      </c>
    </row>
    <row r="630" spans="1:16" ht="22.5" outlineLevel="1">
      <c r="A630" s="2" t="s">
        <v>997</v>
      </c>
      <c r="B630" s="2" t="s">
        <v>998</v>
      </c>
      <c r="C630" s="13">
        <v>5000000</v>
      </c>
      <c r="D630" s="13">
        <v>0</v>
      </c>
      <c r="E630" s="13">
        <v>-5000000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40">
        <v>0</v>
      </c>
      <c r="P630" s="14" t="e">
        <f t="shared" si="9"/>
        <v>#DIV/0!</v>
      </c>
    </row>
    <row r="631" spans="1:16" ht="11.25" outlineLevel="1">
      <c r="A631" s="2" t="s">
        <v>999</v>
      </c>
      <c r="B631" s="2" t="s">
        <v>1000</v>
      </c>
      <c r="C631" s="13">
        <v>145000000</v>
      </c>
      <c r="D631" s="13">
        <v>0</v>
      </c>
      <c r="E631" s="13">
        <v>-87904780</v>
      </c>
      <c r="F631" s="13">
        <v>0</v>
      </c>
      <c r="G631" s="13">
        <v>0</v>
      </c>
      <c r="H631" s="13">
        <v>57095220</v>
      </c>
      <c r="I631" s="13">
        <v>57095220</v>
      </c>
      <c r="J631" s="13">
        <v>0</v>
      </c>
      <c r="K631" s="13">
        <v>57095220</v>
      </c>
      <c r="L631" s="13">
        <v>0</v>
      </c>
      <c r="M631" s="13">
        <v>57095220</v>
      </c>
      <c r="N631" s="13">
        <v>57095220</v>
      </c>
      <c r="O631" s="40">
        <v>0</v>
      </c>
      <c r="P631" s="14">
        <f t="shared" si="9"/>
        <v>1</v>
      </c>
    </row>
    <row r="632" spans="1:16" ht="11.25" outlineLevel="1">
      <c r="A632" s="2" t="s">
        <v>1001</v>
      </c>
      <c r="B632" s="2" t="s">
        <v>1002</v>
      </c>
      <c r="C632" s="13">
        <v>130000000</v>
      </c>
      <c r="D632" s="13">
        <v>0</v>
      </c>
      <c r="E632" s="13">
        <v>-114967360</v>
      </c>
      <c r="F632" s="13">
        <v>0</v>
      </c>
      <c r="G632" s="13">
        <v>0</v>
      </c>
      <c r="H632" s="13">
        <v>15032640</v>
      </c>
      <c r="I632" s="13">
        <v>15032640</v>
      </c>
      <c r="J632" s="13">
        <v>0</v>
      </c>
      <c r="K632" s="13">
        <v>15032640</v>
      </c>
      <c r="L632" s="13">
        <v>0</v>
      </c>
      <c r="M632" s="13">
        <v>15032640</v>
      </c>
      <c r="N632" s="13">
        <v>15032640</v>
      </c>
      <c r="O632" s="40">
        <v>0</v>
      </c>
      <c r="P632" s="14">
        <f t="shared" si="9"/>
        <v>1</v>
      </c>
    </row>
    <row r="633" spans="1:16" ht="11.25" outlineLevel="1">
      <c r="A633" s="2" t="s">
        <v>1003</v>
      </c>
      <c r="B633" s="2" t="s">
        <v>1004</v>
      </c>
      <c r="C633" s="13">
        <v>10000000</v>
      </c>
      <c r="D633" s="13">
        <v>0</v>
      </c>
      <c r="E633" s="13">
        <v>-10000000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40">
        <v>0</v>
      </c>
      <c r="P633" s="14" t="e">
        <f t="shared" si="9"/>
        <v>#DIV/0!</v>
      </c>
    </row>
    <row r="634" spans="1:16" ht="11.25" outlineLevel="1">
      <c r="A634" s="2" t="s">
        <v>1005</v>
      </c>
      <c r="B634" s="2" t="s">
        <v>1006</v>
      </c>
      <c r="C634" s="13">
        <v>10000000</v>
      </c>
      <c r="D634" s="13">
        <v>0</v>
      </c>
      <c r="E634" s="13">
        <v>-10000000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40">
        <v>0</v>
      </c>
      <c r="P634" s="14" t="e">
        <f t="shared" si="9"/>
        <v>#DIV/0!</v>
      </c>
    </row>
    <row r="635" spans="1:16" ht="11.25" outlineLevel="1">
      <c r="A635" s="2" t="s">
        <v>1007</v>
      </c>
      <c r="B635" s="2" t="s">
        <v>1008</v>
      </c>
      <c r="C635" s="13">
        <v>55000000</v>
      </c>
      <c r="D635" s="13">
        <v>0</v>
      </c>
      <c r="E635" s="13">
        <v>-55000000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40">
        <v>0</v>
      </c>
      <c r="P635" s="14" t="e">
        <f t="shared" si="9"/>
        <v>#DIV/0!</v>
      </c>
    </row>
    <row r="636" spans="1:16" ht="11.25" outlineLevel="1">
      <c r="A636" s="2" t="s">
        <v>1009</v>
      </c>
      <c r="B636" s="2" t="s">
        <v>1010</v>
      </c>
      <c r="C636" s="13">
        <v>55000000</v>
      </c>
      <c r="D636" s="13">
        <v>0</v>
      </c>
      <c r="E636" s="13">
        <v>-39967360</v>
      </c>
      <c r="F636" s="13">
        <v>0</v>
      </c>
      <c r="G636" s="13">
        <v>0</v>
      </c>
      <c r="H636" s="13">
        <v>15032640</v>
      </c>
      <c r="I636" s="13">
        <v>15032640</v>
      </c>
      <c r="J636" s="13">
        <v>0</v>
      </c>
      <c r="K636" s="13">
        <v>15032640</v>
      </c>
      <c r="L636" s="13">
        <v>0</v>
      </c>
      <c r="M636" s="13">
        <v>15032640</v>
      </c>
      <c r="N636" s="13">
        <v>15032640</v>
      </c>
      <c r="O636" s="40">
        <v>0</v>
      </c>
      <c r="P636" s="14">
        <f t="shared" si="9"/>
        <v>1</v>
      </c>
    </row>
    <row r="637" spans="1:16" ht="11.25" outlineLevel="1">
      <c r="A637" s="2" t="s">
        <v>1011</v>
      </c>
      <c r="B637" s="2" t="s">
        <v>1012</v>
      </c>
      <c r="C637" s="13">
        <v>267623307</v>
      </c>
      <c r="D637" s="13">
        <v>0</v>
      </c>
      <c r="E637" s="13">
        <v>-198034307</v>
      </c>
      <c r="F637" s="13">
        <v>0</v>
      </c>
      <c r="G637" s="13">
        <v>0</v>
      </c>
      <c r="H637" s="13">
        <v>69589000</v>
      </c>
      <c r="I637" s="13">
        <v>69589000</v>
      </c>
      <c r="J637" s="13">
        <v>0</v>
      </c>
      <c r="K637" s="13">
        <v>69589000</v>
      </c>
      <c r="L637" s="13">
        <v>0</v>
      </c>
      <c r="M637" s="13">
        <v>69589000</v>
      </c>
      <c r="N637" s="13">
        <v>69589000</v>
      </c>
      <c r="O637" s="40">
        <v>0</v>
      </c>
      <c r="P637" s="14">
        <f t="shared" si="9"/>
        <v>1</v>
      </c>
    </row>
    <row r="638" spans="1:16" ht="11.25" outlineLevel="1">
      <c r="A638" s="2" t="s">
        <v>1013</v>
      </c>
      <c r="B638" s="2" t="s">
        <v>1014</v>
      </c>
      <c r="C638" s="13">
        <v>40000000</v>
      </c>
      <c r="D638" s="13">
        <v>0</v>
      </c>
      <c r="E638" s="13">
        <v>-40000000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40">
        <v>0</v>
      </c>
      <c r="P638" s="14" t="e">
        <f t="shared" si="9"/>
        <v>#DIV/0!</v>
      </c>
    </row>
    <row r="639" spans="1:16" ht="11.25" outlineLevel="1">
      <c r="A639" s="2" t="s">
        <v>1015</v>
      </c>
      <c r="B639" s="2" t="s">
        <v>1016</v>
      </c>
      <c r="C639" s="13">
        <v>32623307</v>
      </c>
      <c r="D639" s="13">
        <v>0</v>
      </c>
      <c r="E639" s="13">
        <v>-32623307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40">
        <v>0</v>
      </c>
      <c r="P639" s="14" t="e">
        <f t="shared" si="9"/>
        <v>#DIV/0!</v>
      </c>
    </row>
    <row r="640" spans="1:16" ht="11.25" outlineLevel="1">
      <c r="A640" s="2" t="s">
        <v>1017</v>
      </c>
      <c r="B640" s="2" t="s">
        <v>1018</v>
      </c>
      <c r="C640" s="13">
        <v>195000000</v>
      </c>
      <c r="D640" s="13">
        <v>0</v>
      </c>
      <c r="E640" s="13">
        <v>-125411000</v>
      </c>
      <c r="F640" s="13">
        <v>0</v>
      </c>
      <c r="G640" s="13">
        <v>0</v>
      </c>
      <c r="H640" s="13">
        <v>69589000</v>
      </c>
      <c r="I640" s="13">
        <v>69589000</v>
      </c>
      <c r="J640" s="13">
        <v>0</v>
      </c>
      <c r="K640" s="13">
        <v>69589000</v>
      </c>
      <c r="L640" s="13">
        <v>0</v>
      </c>
      <c r="M640" s="13">
        <v>69589000</v>
      </c>
      <c r="N640" s="13">
        <v>69589000</v>
      </c>
      <c r="O640" s="40">
        <v>0</v>
      </c>
      <c r="P640" s="14">
        <f t="shared" si="9"/>
        <v>1</v>
      </c>
    </row>
    <row r="641" spans="1:16" ht="11.25" outlineLevel="1">
      <c r="A641" s="2" t="s">
        <v>1019</v>
      </c>
      <c r="B641" s="2" t="s">
        <v>1020</v>
      </c>
      <c r="C641" s="13">
        <v>180000000</v>
      </c>
      <c r="D641" s="13">
        <v>0</v>
      </c>
      <c r="E641" s="13">
        <v>-180000000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40">
        <v>0</v>
      </c>
      <c r="P641" s="14" t="e">
        <f t="shared" si="9"/>
        <v>#DIV/0!</v>
      </c>
    </row>
    <row r="642" spans="1:16" ht="11.25" outlineLevel="1">
      <c r="A642" s="2" t="s">
        <v>1021</v>
      </c>
      <c r="B642" s="2" t="s">
        <v>1022</v>
      </c>
      <c r="C642" s="13">
        <v>180000000</v>
      </c>
      <c r="D642" s="13">
        <v>0</v>
      </c>
      <c r="E642" s="13">
        <v>-180000000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40">
        <v>0</v>
      </c>
      <c r="P642" s="14" t="e">
        <f t="shared" si="9"/>
        <v>#DIV/0!</v>
      </c>
    </row>
    <row r="643" spans="1:16" ht="22.5" outlineLevel="1">
      <c r="A643" s="2" t="s">
        <v>1023</v>
      </c>
      <c r="B643" s="2" t="s">
        <v>1230</v>
      </c>
      <c r="C643" s="13">
        <v>0</v>
      </c>
      <c r="D643" s="13">
        <v>1421482765.49</v>
      </c>
      <c r="E643" s="13">
        <v>-411190889.42</v>
      </c>
      <c r="F643" s="13">
        <v>0</v>
      </c>
      <c r="G643" s="13">
        <v>0</v>
      </c>
      <c r="H643" s="13">
        <v>1010291876.07</v>
      </c>
      <c r="I643" s="13">
        <v>1010291876.07</v>
      </c>
      <c r="J643" s="13">
        <v>0</v>
      </c>
      <c r="K643" s="13">
        <v>1010291876.07</v>
      </c>
      <c r="L643" s="13">
        <v>0</v>
      </c>
      <c r="M643" s="13">
        <v>286914070</v>
      </c>
      <c r="N643" s="13">
        <v>286914070</v>
      </c>
      <c r="O643" s="40">
        <v>0</v>
      </c>
      <c r="P643" s="14">
        <f t="shared" si="9"/>
        <v>1</v>
      </c>
    </row>
    <row r="644" spans="1:16" ht="11.25" outlineLevel="1">
      <c r="A644" s="2" t="s">
        <v>1024</v>
      </c>
      <c r="B644" s="2" t="s">
        <v>1025</v>
      </c>
      <c r="C644" s="13">
        <v>0</v>
      </c>
      <c r="D644" s="13">
        <v>1421482765.49</v>
      </c>
      <c r="E644" s="13">
        <v>-411190889.42</v>
      </c>
      <c r="F644" s="13">
        <v>0</v>
      </c>
      <c r="G644" s="13">
        <v>0</v>
      </c>
      <c r="H644" s="13">
        <v>1010291876.07</v>
      </c>
      <c r="I644" s="13">
        <v>1010291876.07</v>
      </c>
      <c r="J644" s="13">
        <v>0</v>
      </c>
      <c r="K644" s="13">
        <v>1010291876.07</v>
      </c>
      <c r="L644" s="13">
        <v>0</v>
      </c>
      <c r="M644" s="13">
        <v>286914070</v>
      </c>
      <c r="N644" s="13">
        <v>286914070</v>
      </c>
      <c r="O644" s="40">
        <v>0</v>
      </c>
      <c r="P644" s="14">
        <f t="shared" si="9"/>
        <v>1</v>
      </c>
    </row>
    <row r="645" spans="1:16" ht="22.5" outlineLevel="1">
      <c r="A645" s="2" t="s">
        <v>1026</v>
      </c>
      <c r="B645" s="2" t="s">
        <v>1027</v>
      </c>
      <c r="C645" s="13">
        <v>0</v>
      </c>
      <c r="D645" s="13">
        <v>107194254.5</v>
      </c>
      <c r="E645" s="13">
        <v>0</v>
      </c>
      <c r="F645" s="13">
        <v>0</v>
      </c>
      <c r="G645" s="13">
        <v>0</v>
      </c>
      <c r="H645" s="13">
        <v>107194254.5</v>
      </c>
      <c r="I645" s="13">
        <v>107194254.5</v>
      </c>
      <c r="J645" s="13">
        <v>0</v>
      </c>
      <c r="K645" s="13">
        <v>107194254.5</v>
      </c>
      <c r="L645" s="13">
        <v>0</v>
      </c>
      <c r="M645" s="13">
        <v>97706370</v>
      </c>
      <c r="N645" s="13">
        <v>97706370</v>
      </c>
      <c r="O645" s="40">
        <v>0</v>
      </c>
      <c r="P645" s="14">
        <f t="shared" si="9"/>
        <v>1</v>
      </c>
    </row>
    <row r="646" spans="1:16" ht="11.25" outlineLevel="1">
      <c r="A646" s="2" t="s">
        <v>1028</v>
      </c>
      <c r="B646" s="2" t="s">
        <v>1029</v>
      </c>
      <c r="C646" s="13">
        <v>0</v>
      </c>
      <c r="D646" s="13">
        <v>107194254.5</v>
      </c>
      <c r="E646" s="13">
        <v>0</v>
      </c>
      <c r="F646" s="13">
        <v>0</v>
      </c>
      <c r="G646" s="13">
        <v>0</v>
      </c>
      <c r="H646" s="13">
        <v>107194254.5</v>
      </c>
      <c r="I646" s="13">
        <v>107194254.5</v>
      </c>
      <c r="J646" s="13">
        <v>0</v>
      </c>
      <c r="K646" s="13">
        <v>107194254.5</v>
      </c>
      <c r="L646" s="13">
        <v>0</v>
      </c>
      <c r="M646" s="13">
        <v>97706370</v>
      </c>
      <c r="N646" s="13">
        <v>97706370</v>
      </c>
      <c r="O646" s="40">
        <v>0</v>
      </c>
      <c r="P646" s="14">
        <f t="shared" si="9"/>
        <v>1</v>
      </c>
    </row>
    <row r="647" spans="1:16" ht="11.25" outlineLevel="1">
      <c r="A647" s="2" t="s">
        <v>1030</v>
      </c>
      <c r="B647" s="2" t="s">
        <v>1031</v>
      </c>
      <c r="C647" s="13">
        <v>551440104</v>
      </c>
      <c r="D647" s="13">
        <v>450559398</v>
      </c>
      <c r="E647" s="13">
        <v>0</v>
      </c>
      <c r="F647" s="13">
        <v>106927922</v>
      </c>
      <c r="G647" s="13">
        <v>106927922</v>
      </c>
      <c r="H647" s="13">
        <v>1001999502</v>
      </c>
      <c r="I647" s="13">
        <v>274981226</v>
      </c>
      <c r="J647" s="13">
        <v>727018276</v>
      </c>
      <c r="K647" s="13">
        <v>274981226</v>
      </c>
      <c r="L647" s="13">
        <v>0</v>
      </c>
      <c r="M647" s="13">
        <v>274981226</v>
      </c>
      <c r="N647" s="13">
        <v>266995586</v>
      </c>
      <c r="O647" s="40">
        <v>7985640</v>
      </c>
      <c r="P647" s="14">
        <f t="shared" si="9"/>
        <v>0.27443249767203975</v>
      </c>
    </row>
    <row r="648" spans="1:16" ht="11.25" outlineLevel="1">
      <c r="A648" s="2" t="s">
        <v>1032</v>
      </c>
      <c r="B648" s="2" t="s">
        <v>980</v>
      </c>
      <c r="C648" s="13">
        <v>551440104</v>
      </c>
      <c r="D648" s="13">
        <v>450559398</v>
      </c>
      <c r="E648" s="13">
        <v>0</v>
      </c>
      <c r="F648" s="13">
        <v>106927922</v>
      </c>
      <c r="G648" s="13">
        <v>106927922</v>
      </c>
      <c r="H648" s="13">
        <v>1001999502</v>
      </c>
      <c r="I648" s="13">
        <v>274981226</v>
      </c>
      <c r="J648" s="13">
        <v>727018276</v>
      </c>
      <c r="K648" s="13">
        <v>274981226</v>
      </c>
      <c r="L648" s="13">
        <v>0</v>
      </c>
      <c r="M648" s="13">
        <v>274981226</v>
      </c>
      <c r="N648" s="13">
        <v>266995586</v>
      </c>
      <c r="O648" s="40">
        <v>7985640</v>
      </c>
      <c r="P648" s="14">
        <f t="shared" si="9"/>
        <v>0.27443249767203975</v>
      </c>
    </row>
    <row r="649" spans="1:16" ht="22.5" outlineLevel="1">
      <c r="A649" s="2" t="s">
        <v>1033</v>
      </c>
      <c r="B649" s="2" t="s">
        <v>982</v>
      </c>
      <c r="C649" s="13">
        <v>551440104</v>
      </c>
      <c r="D649" s="13">
        <v>102479118</v>
      </c>
      <c r="E649" s="13">
        <v>0</v>
      </c>
      <c r="F649" s="13">
        <v>106927922</v>
      </c>
      <c r="G649" s="13">
        <v>106927922</v>
      </c>
      <c r="H649" s="13">
        <v>653919222</v>
      </c>
      <c r="I649" s="13">
        <v>225498026</v>
      </c>
      <c r="J649" s="13">
        <v>428421196</v>
      </c>
      <c r="K649" s="13">
        <v>225498026</v>
      </c>
      <c r="L649" s="13">
        <v>0</v>
      </c>
      <c r="M649" s="13">
        <v>225498026</v>
      </c>
      <c r="N649" s="13">
        <v>217512386</v>
      </c>
      <c r="O649" s="40">
        <v>7985640</v>
      </c>
      <c r="P649" s="14">
        <f t="shared" si="9"/>
        <v>0.34484079747697033</v>
      </c>
    </row>
    <row r="650" spans="1:16" ht="11.25" outlineLevel="1">
      <c r="A650" s="2" t="s">
        <v>1034</v>
      </c>
      <c r="B650" s="2" t="s">
        <v>984</v>
      </c>
      <c r="C650" s="13">
        <v>261240104</v>
      </c>
      <c r="D650" s="13">
        <v>0</v>
      </c>
      <c r="E650" s="13">
        <v>0</v>
      </c>
      <c r="F650" s="13">
        <v>0</v>
      </c>
      <c r="G650" s="13">
        <v>8927922</v>
      </c>
      <c r="H650" s="13">
        <v>252312182</v>
      </c>
      <c r="I650" s="13">
        <v>68150065</v>
      </c>
      <c r="J650" s="13">
        <v>184162117</v>
      </c>
      <c r="K650" s="13">
        <v>68150065</v>
      </c>
      <c r="L650" s="13">
        <v>0</v>
      </c>
      <c r="M650" s="13">
        <v>68150065</v>
      </c>
      <c r="N650" s="13">
        <v>63806345</v>
      </c>
      <c r="O650" s="40">
        <v>4343720</v>
      </c>
      <c r="P650" s="14">
        <f t="shared" si="9"/>
        <v>0.2701021586028692</v>
      </c>
    </row>
    <row r="651" spans="1:16" ht="11.25" outlineLevel="1">
      <c r="A651" s="2" t="s">
        <v>1035</v>
      </c>
      <c r="B651" s="2" t="s">
        <v>988</v>
      </c>
      <c r="C651" s="13">
        <v>20000000</v>
      </c>
      <c r="D651" s="13">
        <v>0</v>
      </c>
      <c r="E651" s="13">
        <v>0</v>
      </c>
      <c r="F651" s="13">
        <v>0</v>
      </c>
      <c r="G651" s="13">
        <v>8927922</v>
      </c>
      <c r="H651" s="13">
        <v>11072078</v>
      </c>
      <c r="I651" s="13">
        <v>0</v>
      </c>
      <c r="J651" s="13">
        <v>11072078</v>
      </c>
      <c r="K651" s="13">
        <v>0</v>
      </c>
      <c r="L651" s="13">
        <v>0</v>
      </c>
      <c r="M651" s="13">
        <v>0</v>
      </c>
      <c r="N651" s="13">
        <v>0</v>
      </c>
      <c r="O651" s="40">
        <v>0</v>
      </c>
      <c r="P651" s="14">
        <f t="shared" si="9"/>
        <v>0</v>
      </c>
    </row>
    <row r="652" spans="1:16" ht="11.25" outlineLevel="1">
      <c r="A652" s="2" t="s">
        <v>1036</v>
      </c>
      <c r="B652" s="2" t="s">
        <v>990</v>
      </c>
      <c r="C652" s="13">
        <v>20000000</v>
      </c>
      <c r="D652" s="13">
        <v>0</v>
      </c>
      <c r="E652" s="13">
        <v>0</v>
      </c>
      <c r="F652" s="13">
        <v>0</v>
      </c>
      <c r="G652" s="13">
        <v>0</v>
      </c>
      <c r="H652" s="13">
        <v>20000000</v>
      </c>
      <c r="I652" s="13">
        <v>0</v>
      </c>
      <c r="J652" s="13">
        <v>20000000</v>
      </c>
      <c r="K652" s="13">
        <v>0</v>
      </c>
      <c r="L652" s="13">
        <v>0</v>
      </c>
      <c r="M652" s="13">
        <v>0</v>
      </c>
      <c r="N652" s="13">
        <v>0</v>
      </c>
      <c r="O652" s="40">
        <v>0</v>
      </c>
      <c r="P652" s="14">
        <f t="shared" si="9"/>
        <v>0</v>
      </c>
    </row>
    <row r="653" spans="1:16" ht="11.25" outlineLevel="1">
      <c r="A653" s="2" t="s">
        <v>1037</v>
      </c>
      <c r="B653" s="2" t="s">
        <v>992</v>
      </c>
      <c r="C653" s="13">
        <v>15000000</v>
      </c>
      <c r="D653" s="13">
        <v>0</v>
      </c>
      <c r="E653" s="13">
        <v>0</v>
      </c>
      <c r="F653" s="13">
        <v>0</v>
      </c>
      <c r="G653" s="13">
        <v>0</v>
      </c>
      <c r="H653" s="13">
        <v>15000000</v>
      </c>
      <c r="I653" s="13">
        <v>0</v>
      </c>
      <c r="J653" s="13">
        <v>15000000</v>
      </c>
      <c r="K653" s="13">
        <v>0</v>
      </c>
      <c r="L653" s="13">
        <v>0</v>
      </c>
      <c r="M653" s="13">
        <v>0</v>
      </c>
      <c r="N653" s="13">
        <v>0</v>
      </c>
      <c r="O653" s="40">
        <v>0</v>
      </c>
      <c r="P653" s="14">
        <f t="shared" si="9"/>
        <v>0</v>
      </c>
    </row>
    <row r="654" spans="1:16" ht="11.25" outlineLevel="1">
      <c r="A654" s="2" t="s">
        <v>1038</v>
      </c>
      <c r="B654" s="2" t="s">
        <v>1039</v>
      </c>
      <c r="C654" s="13">
        <v>10000000</v>
      </c>
      <c r="D654" s="13">
        <v>0</v>
      </c>
      <c r="E654" s="13">
        <v>0</v>
      </c>
      <c r="F654" s="13">
        <v>0</v>
      </c>
      <c r="G654" s="13">
        <v>0</v>
      </c>
      <c r="H654" s="13">
        <v>10000000</v>
      </c>
      <c r="I654" s="13">
        <v>0</v>
      </c>
      <c r="J654" s="13">
        <v>10000000</v>
      </c>
      <c r="K654" s="13">
        <v>0</v>
      </c>
      <c r="L654" s="13">
        <v>0</v>
      </c>
      <c r="M654" s="13">
        <v>0</v>
      </c>
      <c r="N654" s="13">
        <v>0</v>
      </c>
      <c r="O654" s="40">
        <v>0</v>
      </c>
      <c r="P654" s="14">
        <f t="shared" si="9"/>
        <v>0</v>
      </c>
    </row>
    <row r="655" spans="1:16" ht="11.25" outlineLevel="1">
      <c r="A655" s="2" t="s">
        <v>1040</v>
      </c>
      <c r="B655" s="2" t="s">
        <v>996</v>
      </c>
      <c r="C655" s="13">
        <v>32240104</v>
      </c>
      <c r="D655" s="13">
        <v>0</v>
      </c>
      <c r="E655" s="13">
        <v>0</v>
      </c>
      <c r="F655" s="13">
        <v>0</v>
      </c>
      <c r="G655" s="13">
        <v>0</v>
      </c>
      <c r="H655" s="13">
        <v>32240104</v>
      </c>
      <c r="I655" s="13">
        <v>0</v>
      </c>
      <c r="J655" s="13">
        <v>32240104</v>
      </c>
      <c r="K655" s="13">
        <v>0</v>
      </c>
      <c r="L655" s="13">
        <v>0</v>
      </c>
      <c r="M655" s="13">
        <v>0</v>
      </c>
      <c r="N655" s="13">
        <v>0</v>
      </c>
      <c r="O655" s="40">
        <v>0</v>
      </c>
      <c r="P655" s="14">
        <f t="shared" si="9"/>
        <v>0</v>
      </c>
    </row>
    <row r="656" spans="1:16" ht="22.5" outlineLevel="1">
      <c r="A656" s="2" t="s">
        <v>1041</v>
      </c>
      <c r="B656" s="2" t="s">
        <v>998</v>
      </c>
      <c r="C656" s="13">
        <v>80000000</v>
      </c>
      <c r="D656" s="13">
        <v>0</v>
      </c>
      <c r="E656" s="13">
        <v>0</v>
      </c>
      <c r="F656" s="13">
        <v>0</v>
      </c>
      <c r="G656" s="13">
        <v>0</v>
      </c>
      <c r="H656" s="13">
        <v>80000000</v>
      </c>
      <c r="I656" s="13">
        <v>0</v>
      </c>
      <c r="J656" s="13">
        <v>80000000</v>
      </c>
      <c r="K656" s="13">
        <v>0</v>
      </c>
      <c r="L656" s="13">
        <v>0</v>
      </c>
      <c r="M656" s="13">
        <v>0</v>
      </c>
      <c r="N656" s="13">
        <v>0</v>
      </c>
      <c r="O656" s="40">
        <v>0</v>
      </c>
      <c r="P656" s="14">
        <f t="shared" si="9"/>
        <v>0</v>
      </c>
    </row>
    <row r="657" spans="1:16" ht="11.25" outlineLevel="1">
      <c r="A657" s="2" t="s">
        <v>1042</v>
      </c>
      <c r="B657" s="2" t="s">
        <v>1000</v>
      </c>
      <c r="C657" s="13">
        <v>84000000</v>
      </c>
      <c r="D657" s="13">
        <v>0</v>
      </c>
      <c r="E657" s="13">
        <v>0</v>
      </c>
      <c r="F657" s="13">
        <v>0</v>
      </c>
      <c r="G657" s="13">
        <v>0</v>
      </c>
      <c r="H657" s="13">
        <v>84000000</v>
      </c>
      <c r="I657" s="13">
        <v>68150065</v>
      </c>
      <c r="J657" s="13">
        <v>15849935</v>
      </c>
      <c r="K657" s="13">
        <v>68150065</v>
      </c>
      <c r="L657" s="13">
        <v>0</v>
      </c>
      <c r="M657" s="13">
        <v>68150065</v>
      </c>
      <c r="N657" s="13">
        <v>63806345</v>
      </c>
      <c r="O657" s="40">
        <v>4343720</v>
      </c>
      <c r="P657" s="14">
        <f t="shared" si="9"/>
        <v>0.8113102976190476</v>
      </c>
    </row>
    <row r="658" spans="1:16" ht="11.25" outlineLevel="1">
      <c r="A658" s="2" t="s">
        <v>1043</v>
      </c>
      <c r="B658" s="2" t="s">
        <v>1002</v>
      </c>
      <c r="C658" s="13">
        <v>142000000</v>
      </c>
      <c r="D658" s="13">
        <v>0</v>
      </c>
      <c r="E658" s="13">
        <v>0</v>
      </c>
      <c r="F658" s="13">
        <v>0</v>
      </c>
      <c r="G658" s="13">
        <v>20000000</v>
      </c>
      <c r="H658" s="13">
        <v>122000000</v>
      </c>
      <c r="I658" s="13">
        <v>5613721</v>
      </c>
      <c r="J658" s="13">
        <v>116386279</v>
      </c>
      <c r="K658" s="13">
        <v>5613721</v>
      </c>
      <c r="L658" s="13">
        <v>0</v>
      </c>
      <c r="M658" s="13">
        <v>5613721</v>
      </c>
      <c r="N658" s="13">
        <v>5613721</v>
      </c>
      <c r="O658" s="40">
        <v>0</v>
      </c>
      <c r="P658" s="14">
        <f t="shared" si="9"/>
        <v>0.046014106557377046</v>
      </c>
    </row>
    <row r="659" spans="1:16" ht="11.25" outlineLevel="1">
      <c r="A659" s="2" t="s">
        <v>1044</v>
      </c>
      <c r="B659" s="2" t="s">
        <v>1004</v>
      </c>
      <c r="C659" s="13">
        <v>10000000</v>
      </c>
      <c r="D659" s="13">
        <v>0</v>
      </c>
      <c r="E659" s="13">
        <v>0</v>
      </c>
      <c r="F659" s="13">
        <v>0</v>
      </c>
      <c r="G659" s="13">
        <v>0</v>
      </c>
      <c r="H659" s="13">
        <v>10000000</v>
      </c>
      <c r="I659" s="13">
        <v>0</v>
      </c>
      <c r="J659" s="13">
        <v>10000000</v>
      </c>
      <c r="K659" s="13">
        <v>0</v>
      </c>
      <c r="L659" s="13">
        <v>0</v>
      </c>
      <c r="M659" s="13">
        <v>0</v>
      </c>
      <c r="N659" s="13">
        <v>0</v>
      </c>
      <c r="O659" s="40">
        <v>0</v>
      </c>
      <c r="P659" s="14">
        <f t="shared" si="9"/>
        <v>0</v>
      </c>
    </row>
    <row r="660" spans="1:16" ht="11.25" outlineLevel="1">
      <c r="A660" s="2" t="s">
        <v>1045</v>
      </c>
      <c r="B660" s="2" t="s">
        <v>1006</v>
      </c>
      <c r="C660" s="13">
        <v>20000000</v>
      </c>
      <c r="D660" s="13">
        <v>0</v>
      </c>
      <c r="E660" s="13">
        <v>0</v>
      </c>
      <c r="F660" s="13">
        <v>0</v>
      </c>
      <c r="G660" s="13">
        <v>20000000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40">
        <v>0</v>
      </c>
      <c r="P660" s="14" t="e">
        <f t="shared" si="9"/>
        <v>#DIV/0!</v>
      </c>
    </row>
    <row r="661" spans="1:16" ht="11.25" outlineLevel="1">
      <c r="A661" s="2" t="s">
        <v>1046</v>
      </c>
      <c r="B661" s="2" t="s">
        <v>1008</v>
      </c>
      <c r="C661" s="13">
        <v>100000000</v>
      </c>
      <c r="D661" s="13">
        <v>0</v>
      </c>
      <c r="E661" s="13">
        <v>0</v>
      </c>
      <c r="F661" s="13">
        <v>0</v>
      </c>
      <c r="G661" s="13">
        <v>0</v>
      </c>
      <c r="H661" s="13">
        <v>100000000</v>
      </c>
      <c r="I661" s="13">
        <v>0</v>
      </c>
      <c r="J661" s="13">
        <v>100000000</v>
      </c>
      <c r="K661" s="13">
        <v>0</v>
      </c>
      <c r="L661" s="13">
        <v>0</v>
      </c>
      <c r="M661" s="13">
        <v>0</v>
      </c>
      <c r="N661" s="13">
        <v>0</v>
      </c>
      <c r="O661" s="40">
        <v>0</v>
      </c>
      <c r="P661" s="14">
        <f t="shared" si="9"/>
        <v>0</v>
      </c>
    </row>
    <row r="662" spans="1:16" ht="11.25" outlineLevel="1">
      <c r="A662" s="2" t="s">
        <v>1047</v>
      </c>
      <c r="B662" s="2" t="s">
        <v>1010</v>
      </c>
      <c r="C662" s="13">
        <v>12000000</v>
      </c>
      <c r="D662" s="13">
        <v>0</v>
      </c>
      <c r="E662" s="13">
        <v>0</v>
      </c>
      <c r="F662" s="13">
        <v>0</v>
      </c>
      <c r="G662" s="13">
        <v>0</v>
      </c>
      <c r="H662" s="13">
        <v>12000000</v>
      </c>
      <c r="I662" s="13">
        <v>5613721</v>
      </c>
      <c r="J662" s="13">
        <v>6386279</v>
      </c>
      <c r="K662" s="13">
        <v>5613721</v>
      </c>
      <c r="L662" s="13">
        <v>0</v>
      </c>
      <c r="M662" s="13">
        <v>5613721</v>
      </c>
      <c r="N662" s="13">
        <v>5613721</v>
      </c>
      <c r="O662" s="40">
        <v>0</v>
      </c>
      <c r="P662" s="14">
        <f aca="true" t="shared" si="10" ref="P662:P725">+K662/H662</f>
        <v>0.46781008333333335</v>
      </c>
    </row>
    <row r="663" spans="1:16" ht="11.25" outlineLevel="1">
      <c r="A663" s="2" t="s">
        <v>1048</v>
      </c>
      <c r="B663" s="2" t="s">
        <v>1012</v>
      </c>
      <c r="C663" s="13">
        <v>148200000</v>
      </c>
      <c r="D663" s="13">
        <v>0</v>
      </c>
      <c r="E663" s="13">
        <v>0</v>
      </c>
      <c r="F663" s="13">
        <v>0</v>
      </c>
      <c r="G663" s="13">
        <v>78000000</v>
      </c>
      <c r="H663" s="13">
        <v>70200000</v>
      </c>
      <c r="I663" s="13">
        <v>5462880</v>
      </c>
      <c r="J663" s="13">
        <v>64737120</v>
      </c>
      <c r="K663" s="13">
        <v>5462880</v>
      </c>
      <c r="L663" s="13">
        <v>0</v>
      </c>
      <c r="M663" s="13">
        <v>5462880</v>
      </c>
      <c r="N663" s="13">
        <v>1820960</v>
      </c>
      <c r="O663" s="40">
        <v>3641920</v>
      </c>
      <c r="P663" s="14">
        <f t="shared" si="10"/>
        <v>0.07781880341880341</v>
      </c>
    </row>
    <row r="664" spans="1:16" ht="11.25" outlineLevel="1">
      <c r="A664" s="2" t="s">
        <v>1049</v>
      </c>
      <c r="B664" s="2" t="s">
        <v>1050</v>
      </c>
      <c r="C664" s="13">
        <v>15000000</v>
      </c>
      <c r="D664" s="13">
        <v>0</v>
      </c>
      <c r="E664" s="13">
        <v>0</v>
      </c>
      <c r="F664" s="13">
        <v>0</v>
      </c>
      <c r="G664" s="13">
        <v>0</v>
      </c>
      <c r="H664" s="13">
        <v>15000000</v>
      </c>
      <c r="I664" s="13">
        <v>0</v>
      </c>
      <c r="J664" s="13">
        <v>15000000</v>
      </c>
      <c r="K664" s="13">
        <v>0</v>
      </c>
      <c r="L664" s="13">
        <v>0</v>
      </c>
      <c r="M664" s="13">
        <v>0</v>
      </c>
      <c r="N664" s="13">
        <v>0</v>
      </c>
      <c r="O664" s="40">
        <v>0</v>
      </c>
      <c r="P664" s="14">
        <f t="shared" si="10"/>
        <v>0</v>
      </c>
    </row>
    <row r="665" spans="1:16" ht="11.25" outlineLevel="1">
      <c r="A665" s="2" t="s">
        <v>1051</v>
      </c>
      <c r="B665" s="2" t="s">
        <v>1014</v>
      </c>
      <c r="C665" s="13">
        <v>78000000</v>
      </c>
      <c r="D665" s="13">
        <v>0</v>
      </c>
      <c r="E665" s="13">
        <v>0</v>
      </c>
      <c r="F665" s="13">
        <v>0</v>
      </c>
      <c r="G665" s="13">
        <v>78000000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40">
        <v>0</v>
      </c>
      <c r="P665" s="14" t="e">
        <f t="shared" si="10"/>
        <v>#DIV/0!</v>
      </c>
    </row>
    <row r="666" spans="1:16" ht="11.25" outlineLevel="1">
      <c r="A666" s="2" t="s">
        <v>1052</v>
      </c>
      <c r="B666" s="2" t="s">
        <v>1018</v>
      </c>
      <c r="C666" s="13">
        <v>55200000</v>
      </c>
      <c r="D666" s="13">
        <v>0</v>
      </c>
      <c r="E666" s="13">
        <v>0</v>
      </c>
      <c r="F666" s="13">
        <v>0</v>
      </c>
      <c r="G666" s="13">
        <v>0</v>
      </c>
      <c r="H666" s="13">
        <v>55200000</v>
      </c>
      <c r="I666" s="13">
        <v>5462880</v>
      </c>
      <c r="J666" s="13">
        <v>49737120</v>
      </c>
      <c r="K666" s="13">
        <v>5462880</v>
      </c>
      <c r="L666" s="13">
        <v>0</v>
      </c>
      <c r="M666" s="13">
        <v>5462880</v>
      </c>
      <c r="N666" s="13">
        <v>1820960</v>
      </c>
      <c r="O666" s="40">
        <v>3641920</v>
      </c>
      <c r="P666" s="14">
        <f t="shared" si="10"/>
        <v>0.09896521739130434</v>
      </c>
    </row>
    <row r="667" spans="1:16" s="3" customFormat="1" ht="11.25" outlineLevel="1">
      <c r="A667" s="2" t="s">
        <v>1432</v>
      </c>
      <c r="B667" s="2" t="s">
        <v>1020</v>
      </c>
      <c r="C667" s="13">
        <v>0</v>
      </c>
      <c r="D667" s="13">
        <v>102479118</v>
      </c>
      <c r="E667" s="13">
        <v>0</v>
      </c>
      <c r="F667" s="13">
        <v>106927922</v>
      </c>
      <c r="G667" s="13">
        <v>0</v>
      </c>
      <c r="H667" s="13">
        <v>209407040</v>
      </c>
      <c r="I667" s="13">
        <v>146271360</v>
      </c>
      <c r="J667" s="13">
        <v>63135680</v>
      </c>
      <c r="K667" s="13">
        <v>146271360</v>
      </c>
      <c r="L667" s="13">
        <v>0</v>
      </c>
      <c r="M667" s="13">
        <v>146271360</v>
      </c>
      <c r="N667" s="13">
        <v>146271360</v>
      </c>
      <c r="O667" s="13">
        <v>0</v>
      </c>
      <c r="P667" s="14">
        <f t="shared" si="10"/>
        <v>0.6985025909348607</v>
      </c>
    </row>
    <row r="668" spans="1:16" s="3" customFormat="1" ht="11.25" outlineLevel="1">
      <c r="A668" s="2" t="s">
        <v>1433</v>
      </c>
      <c r="B668" s="2" t="s">
        <v>1313</v>
      </c>
      <c r="C668" s="13">
        <v>0</v>
      </c>
      <c r="D668" s="13">
        <v>102479118</v>
      </c>
      <c r="E668" s="13">
        <v>0</v>
      </c>
      <c r="F668" s="13">
        <v>106927922</v>
      </c>
      <c r="G668" s="13">
        <v>0</v>
      </c>
      <c r="H668" s="13">
        <v>209407040</v>
      </c>
      <c r="I668" s="13">
        <v>146271360</v>
      </c>
      <c r="J668" s="13">
        <v>63135680</v>
      </c>
      <c r="K668" s="13">
        <v>146271360</v>
      </c>
      <c r="L668" s="13">
        <v>0</v>
      </c>
      <c r="M668" s="13">
        <v>146271360</v>
      </c>
      <c r="N668" s="13">
        <v>146271360</v>
      </c>
      <c r="O668" s="13">
        <v>0</v>
      </c>
      <c r="P668" s="14">
        <f t="shared" si="10"/>
        <v>0.6985025909348607</v>
      </c>
    </row>
    <row r="669" spans="1:16" ht="22.5" outlineLevel="1">
      <c r="A669" s="2" t="s">
        <v>1053</v>
      </c>
      <c r="B669" s="2" t="s">
        <v>1230</v>
      </c>
      <c r="C669" s="13">
        <v>0</v>
      </c>
      <c r="D669" s="13">
        <v>316983261</v>
      </c>
      <c r="E669" s="13">
        <v>0</v>
      </c>
      <c r="F669" s="13">
        <v>0</v>
      </c>
      <c r="G669" s="13">
        <v>0</v>
      </c>
      <c r="H669" s="13">
        <v>316983261</v>
      </c>
      <c r="I669" s="13">
        <v>18386181</v>
      </c>
      <c r="J669" s="13">
        <v>298597080</v>
      </c>
      <c r="K669" s="13">
        <v>18386181</v>
      </c>
      <c r="L669" s="13">
        <v>0</v>
      </c>
      <c r="M669" s="13">
        <v>18386181</v>
      </c>
      <c r="N669" s="13">
        <v>18386181</v>
      </c>
      <c r="O669" s="40">
        <v>0</v>
      </c>
      <c r="P669" s="14">
        <f t="shared" si="10"/>
        <v>0.05800363382595146</v>
      </c>
    </row>
    <row r="670" spans="1:16" ht="11.25" outlineLevel="1">
      <c r="A670" s="2" t="s">
        <v>1054</v>
      </c>
      <c r="B670" s="2" t="s">
        <v>1055</v>
      </c>
      <c r="C670" s="13">
        <v>0</v>
      </c>
      <c r="D670" s="13">
        <v>316983261</v>
      </c>
      <c r="E670" s="13">
        <v>0</v>
      </c>
      <c r="F670" s="13">
        <v>0</v>
      </c>
      <c r="G670" s="13">
        <v>0</v>
      </c>
      <c r="H670" s="13">
        <v>316983261</v>
      </c>
      <c r="I670" s="13">
        <v>18386181</v>
      </c>
      <c r="J670" s="13">
        <v>298597080</v>
      </c>
      <c r="K670" s="13">
        <v>18386181</v>
      </c>
      <c r="L670" s="13">
        <v>0</v>
      </c>
      <c r="M670" s="13">
        <v>18386181</v>
      </c>
      <c r="N670" s="13">
        <v>18386181</v>
      </c>
      <c r="O670" s="40">
        <v>0</v>
      </c>
      <c r="P670" s="14">
        <f t="shared" si="10"/>
        <v>0.05800363382595146</v>
      </c>
    </row>
    <row r="671" spans="1:16" ht="22.5" outlineLevel="1">
      <c r="A671" s="2" t="s">
        <v>1056</v>
      </c>
      <c r="B671" s="2" t="s">
        <v>1027</v>
      </c>
      <c r="C671" s="13">
        <v>0</v>
      </c>
      <c r="D671" s="13">
        <v>31097019</v>
      </c>
      <c r="E671" s="13">
        <v>0</v>
      </c>
      <c r="F671" s="13">
        <v>0</v>
      </c>
      <c r="G671" s="13">
        <v>0</v>
      </c>
      <c r="H671" s="13">
        <v>31097019</v>
      </c>
      <c r="I671" s="13">
        <v>31097019</v>
      </c>
      <c r="J671" s="13">
        <v>0</v>
      </c>
      <c r="K671" s="13">
        <v>31097019</v>
      </c>
      <c r="L671" s="13">
        <v>0</v>
      </c>
      <c r="M671" s="13">
        <v>31097019</v>
      </c>
      <c r="N671" s="13">
        <v>31097019</v>
      </c>
      <c r="O671" s="40">
        <v>0</v>
      </c>
      <c r="P671" s="14">
        <f t="shared" si="10"/>
        <v>1</v>
      </c>
    </row>
    <row r="672" spans="1:16" ht="11.25" outlineLevel="1">
      <c r="A672" s="2" t="s">
        <v>1057</v>
      </c>
      <c r="B672" s="2" t="s">
        <v>1058</v>
      </c>
      <c r="C672" s="13">
        <v>0</v>
      </c>
      <c r="D672" s="13">
        <v>31097019</v>
      </c>
      <c r="E672" s="13">
        <v>0</v>
      </c>
      <c r="F672" s="13">
        <v>0</v>
      </c>
      <c r="G672" s="13">
        <v>0</v>
      </c>
      <c r="H672" s="13">
        <v>31097019</v>
      </c>
      <c r="I672" s="13">
        <v>31097019</v>
      </c>
      <c r="J672" s="13">
        <v>0</v>
      </c>
      <c r="K672" s="13">
        <v>31097019</v>
      </c>
      <c r="L672" s="13">
        <v>0</v>
      </c>
      <c r="M672" s="13">
        <v>31097019</v>
      </c>
      <c r="N672" s="13">
        <v>31097019</v>
      </c>
      <c r="O672" s="40">
        <v>0</v>
      </c>
      <c r="P672" s="14">
        <f t="shared" si="10"/>
        <v>1</v>
      </c>
    </row>
    <row r="673" spans="1:16" ht="11.25">
      <c r="A673" s="2" t="s">
        <v>1231</v>
      </c>
      <c r="B673" s="2" t="s">
        <v>1232</v>
      </c>
      <c r="C673" s="13">
        <v>0</v>
      </c>
      <c r="D673" s="13">
        <v>514146649.01</v>
      </c>
      <c r="E673" s="13">
        <v>-340482531.56</v>
      </c>
      <c r="F673" s="13">
        <v>0</v>
      </c>
      <c r="G673" s="13">
        <v>0</v>
      </c>
      <c r="H673" s="13">
        <v>173664117.45</v>
      </c>
      <c r="I673" s="13">
        <v>173664117.45</v>
      </c>
      <c r="J673" s="13">
        <v>0</v>
      </c>
      <c r="K673" s="13">
        <v>173664117.45</v>
      </c>
      <c r="L673" s="13">
        <v>0</v>
      </c>
      <c r="M673" s="13">
        <v>173664117.45</v>
      </c>
      <c r="N673" s="13">
        <v>173664117.45</v>
      </c>
      <c r="O673" s="40">
        <v>0</v>
      </c>
      <c r="P673" s="14">
        <f t="shared" si="10"/>
        <v>1</v>
      </c>
    </row>
    <row r="674" spans="1:16" ht="11.25">
      <c r="A674" s="2" t="s">
        <v>1233</v>
      </c>
      <c r="B674" s="2" t="s">
        <v>980</v>
      </c>
      <c r="C674" s="13">
        <v>0</v>
      </c>
      <c r="D674" s="13">
        <v>514146649.01</v>
      </c>
      <c r="E674" s="13">
        <v>-340482531.56</v>
      </c>
      <c r="F674" s="13">
        <v>0</v>
      </c>
      <c r="G674" s="13">
        <v>0</v>
      </c>
      <c r="H674" s="13">
        <v>173664117.45</v>
      </c>
      <c r="I674" s="13">
        <v>173664117.45</v>
      </c>
      <c r="J674" s="13">
        <v>0</v>
      </c>
      <c r="K674" s="13">
        <v>173664117.45</v>
      </c>
      <c r="L674" s="13">
        <v>0</v>
      </c>
      <c r="M674" s="13">
        <v>173664117.45</v>
      </c>
      <c r="N674" s="13">
        <v>173664117.45</v>
      </c>
      <c r="O674" s="40">
        <v>0</v>
      </c>
      <c r="P674" s="14">
        <f t="shared" si="10"/>
        <v>1</v>
      </c>
    </row>
    <row r="675" spans="1:16" ht="22.5">
      <c r="A675" s="2" t="s">
        <v>1234</v>
      </c>
      <c r="B675" s="2" t="s">
        <v>1235</v>
      </c>
      <c r="C675" s="13">
        <v>0</v>
      </c>
      <c r="D675" s="13">
        <v>323491727</v>
      </c>
      <c r="E675" s="13">
        <v>-149827609.55</v>
      </c>
      <c r="F675" s="13">
        <v>0</v>
      </c>
      <c r="G675" s="13">
        <v>0</v>
      </c>
      <c r="H675" s="13">
        <v>173664117.45</v>
      </c>
      <c r="I675" s="13">
        <v>173664117.45</v>
      </c>
      <c r="J675" s="13">
        <v>0</v>
      </c>
      <c r="K675" s="13">
        <v>173664117.45</v>
      </c>
      <c r="L675" s="13">
        <v>0</v>
      </c>
      <c r="M675" s="13">
        <v>173664117.45</v>
      </c>
      <c r="N675" s="13">
        <v>173664117.45</v>
      </c>
      <c r="O675" s="40">
        <v>0</v>
      </c>
      <c r="P675" s="14">
        <f t="shared" si="10"/>
        <v>1</v>
      </c>
    </row>
    <row r="676" spans="1:16" ht="11.25">
      <c r="A676" s="2" t="s">
        <v>1236</v>
      </c>
      <c r="B676" s="2" t="s">
        <v>984</v>
      </c>
      <c r="C676" s="13">
        <v>0</v>
      </c>
      <c r="D676" s="13">
        <v>76023351</v>
      </c>
      <c r="E676" s="13">
        <v>-58513221.37</v>
      </c>
      <c r="F676" s="13">
        <v>0</v>
      </c>
      <c r="G676" s="13">
        <v>0</v>
      </c>
      <c r="H676" s="13">
        <v>17510129.63</v>
      </c>
      <c r="I676" s="13">
        <v>17510129.63</v>
      </c>
      <c r="J676" s="13">
        <v>0</v>
      </c>
      <c r="K676" s="13">
        <v>17510129.63</v>
      </c>
      <c r="L676" s="13">
        <v>0</v>
      </c>
      <c r="M676" s="13">
        <v>17510129.63</v>
      </c>
      <c r="N676" s="13">
        <v>17510129.63</v>
      </c>
      <c r="O676" s="40">
        <v>0</v>
      </c>
      <c r="P676" s="14">
        <f t="shared" si="10"/>
        <v>1</v>
      </c>
    </row>
    <row r="677" spans="1:16" ht="11.25">
      <c r="A677" s="2" t="s">
        <v>1237</v>
      </c>
      <c r="B677" s="2" t="s">
        <v>1238</v>
      </c>
      <c r="C677" s="13">
        <v>0</v>
      </c>
      <c r="D677" s="13">
        <v>18163269</v>
      </c>
      <c r="E677" s="13">
        <v>-18163269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40">
        <v>0</v>
      </c>
      <c r="P677" s="14" t="e">
        <f t="shared" si="10"/>
        <v>#DIV/0!</v>
      </c>
    </row>
    <row r="678" spans="1:16" ht="22.5">
      <c r="A678" s="2" t="s">
        <v>1239</v>
      </c>
      <c r="B678" s="2" t="s">
        <v>1240</v>
      </c>
      <c r="C678" s="13">
        <v>0</v>
      </c>
      <c r="D678" s="13">
        <v>16872724</v>
      </c>
      <c r="E678" s="13">
        <v>-16872724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40">
        <v>0</v>
      </c>
      <c r="P678" s="14" t="e">
        <f t="shared" si="10"/>
        <v>#DIV/0!</v>
      </c>
    </row>
    <row r="679" spans="1:16" ht="11.25">
      <c r="A679" s="2" t="s">
        <v>1241</v>
      </c>
      <c r="B679" s="2" t="s">
        <v>1242</v>
      </c>
      <c r="C679" s="13">
        <v>0</v>
      </c>
      <c r="D679" s="13">
        <v>40987358</v>
      </c>
      <c r="E679" s="13">
        <v>-23477228.37</v>
      </c>
      <c r="F679" s="13">
        <v>0</v>
      </c>
      <c r="G679" s="13">
        <v>0</v>
      </c>
      <c r="H679" s="13">
        <v>17510129.63</v>
      </c>
      <c r="I679" s="13">
        <v>17510129.63</v>
      </c>
      <c r="J679" s="13">
        <v>0</v>
      </c>
      <c r="K679" s="13">
        <v>17510129.63</v>
      </c>
      <c r="L679" s="13">
        <v>0</v>
      </c>
      <c r="M679" s="13">
        <v>17510129.63</v>
      </c>
      <c r="N679" s="13">
        <v>17510129.63</v>
      </c>
      <c r="O679" s="40">
        <v>0</v>
      </c>
      <c r="P679" s="14">
        <f t="shared" si="10"/>
        <v>1</v>
      </c>
    </row>
    <row r="680" spans="1:16" ht="11.25">
      <c r="A680" s="2" t="s">
        <v>1243</v>
      </c>
      <c r="B680" s="2" t="s">
        <v>1002</v>
      </c>
      <c r="C680" s="13">
        <v>0</v>
      </c>
      <c r="D680" s="13">
        <v>25484931</v>
      </c>
      <c r="E680" s="13">
        <v>-10626259.18</v>
      </c>
      <c r="F680" s="13">
        <v>0</v>
      </c>
      <c r="G680" s="13">
        <v>0</v>
      </c>
      <c r="H680" s="13">
        <v>14858671.82</v>
      </c>
      <c r="I680" s="13">
        <v>14858671.82</v>
      </c>
      <c r="J680" s="13">
        <v>0</v>
      </c>
      <c r="K680" s="13">
        <v>14858671.82</v>
      </c>
      <c r="L680" s="13">
        <v>0</v>
      </c>
      <c r="M680" s="13">
        <v>14858671.82</v>
      </c>
      <c r="N680" s="13">
        <v>14858671.82</v>
      </c>
      <c r="O680" s="40">
        <v>0</v>
      </c>
      <c r="P680" s="14">
        <f t="shared" si="10"/>
        <v>1</v>
      </c>
    </row>
    <row r="681" spans="1:16" ht="11.25">
      <c r="A681" s="2" t="s">
        <v>1244</v>
      </c>
      <c r="B681" s="2" t="s">
        <v>1245</v>
      </c>
      <c r="C681" s="13">
        <v>0</v>
      </c>
      <c r="D681" s="13">
        <v>25484931</v>
      </c>
      <c r="E681" s="13">
        <v>-10626259.18</v>
      </c>
      <c r="F681" s="13">
        <v>0</v>
      </c>
      <c r="G681" s="13">
        <v>0</v>
      </c>
      <c r="H681" s="13">
        <v>14858671.82</v>
      </c>
      <c r="I681" s="13">
        <v>14858671.82</v>
      </c>
      <c r="J681" s="13">
        <v>0</v>
      </c>
      <c r="K681" s="13">
        <v>14858671.82</v>
      </c>
      <c r="L681" s="13">
        <v>0</v>
      </c>
      <c r="M681" s="13">
        <v>14858671.82</v>
      </c>
      <c r="N681" s="13">
        <v>14858671.82</v>
      </c>
      <c r="O681" s="40">
        <v>0</v>
      </c>
      <c r="P681" s="14">
        <f t="shared" si="10"/>
        <v>1</v>
      </c>
    </row>
    <row r="682" spans="1:16" ht="11.25">
      <c r="A682" s="2" t="s">
        <v>1246</v>
      </c>
      <c r="B682" s="2" t="s">
        <v>1012</v>
      </c>
      <c r="C682" s="13">
        <v>0</v>
      </c>
      <c r="D682" s="13">
        <v>45856169</v>
      </c>
      <c r="E682" s="13">
        <v>-21979037</v>
      </c>
      <c r="F682" s="13">
        <v>0</v>
      </c>
      <c r="G682" s="13">
        <v>0</v>
      </c>
      <c r="H682" s="13">
        <v>23877132</v>
      </c>
      <c r="I682" s="13">
        <v>23877132</v>
      </c>
      <c r="J682" s="13">
        <v>0</v>
      </c>
      <c r="K682" s="13">
        <v>23877132</v>
      </c>
      <c r="L682" s="13">
        <v>0</v>
      </c>
      <c r="M682" s="13">
        <v>23877132</v>
      </c>
      <c r="N682" s="13">
        <v>23877132</v>
      </c>
      <c r="O682" s="40">
        <v>0</v>
      </c>
      <c r="P682" s="14">
        <f t="shared" si="10"/>
        <v>1</v>
      </c>
    </row>
    <row r="683" spans="1:16" ht="11.25">
      <c r="A683" s="2" t="s">
        <v>1247</v>
      </c>
      <c r="B683" s="2" t="s">
        <v>1248</v>
      </c>
      <c r="C683" s="13">
        <v>0</v>
      </c>
      <c r="D683" s="13">
        <v>45856169</v>
      </c>
      <c r="E683" s="13">
        <v>-21979037</v>
      </c>
      <c r="F683" s="13">
        <v>0</v>
      </c>
      <c r="G683" s="13">
        <v>0</v>
      </c>
      <c r="H683" s="13">
        <v>23877132</v>
      </c>
      <c r="I683" s="13">
        <v>23877132</v>
      </c>
      <c r="J683" s="13">
        <v>0</v>
      </c>
      <c r="K683" s="13">
        <v>23877132</v>
      </c>
      <c r="L683" s="13">
        <v>0</v>
      </c>
      <c r="M683" s="13">
        <v>23877132</v>
      </c>
      <c r="N683" s="13">
        <v>23877132</v>
      </c>
      <c r="O683" s="40">
        <v>0</v>
      </c>
      <c r="P683" s="14">
        <f t="shared" si="10"/>
        <v>1</v>
      </c>
    </row>
    <row r="684" spans="1:16" ht="11.25">
      <c r="A684" s="2" t="s">
        <v>1249</v>
      </c>
      <c r="B684" s="2" t="s">
        <v>1020</v>
      </c>
      <c r="C684" s="13">
        <v>0</v>
      </c>
      <c r="D684" s="13">
        <v>176127276</v>
      </c>
      <c r="E684" s="13">
        <v>-58709092</v>
      </c>
      <c r="F684" s="13">
        <v>0</v>
      </c>
      <c r="G684" s="13">
        <v>0</v>
      </c>
      <c r="H684" s="13">
        <v>117418184</v>
      </c>
      <c r="I684" s="13">
        <v>117418184</v>
      </c>
      <c r="J684" s="13">
        <v>0</v>
      </c>
      <c r="K684" s="13">
        <v>117418184</v>
      </c>
      <c r="L684" s="13">
        <v>0</v>
      </c>
      <c r="M684" s="13">
        <v>117418184</v>
      </c>
      <c r="N684" s="13">
        <v>117418184</v>
      </c>
      <c r="O684" s="40">
        <v>0</v>
      </c>
      <c r="P684" s="14">
        <f t="shared" si="10"/>
        <v>1</v>
      </c>
    </row>
    <row r="685" spans="1:16" ht="11.25">
      <c r="A685" s="2" t="s">
        <v>1250</v>
      </c>
      <c r="B685" s="2" t="s">
        <v>1022</v>
      </c>
      <c r="C685" s="13">
        <v>0</v>
      </c>
      <c r="D685" s="13">
        <v>176127276</v>
      </c>
      <c r="E685" s="13">
        <v>-58709092</v>
      </c>
      <c r="F685" s="13">
        <v>0</v>
      </c>
      <c r="G685" s="13">
        <v>0</v>
      </c>
      <c r="H685" s="13">
        <v>117418184</v>
      </c>
      <c r="I685" s="13">
        <v>117418184</v>
      </c>
      <c r="J685" s="13">
        <v>0</v>
      </c>
      <c r="K685" s="13">
        <v>117418184</v>
      </c>
      <c r="L685" s="13">
        <v>0</v>
      </c>
      <c r="M685" s="13">
        <v>117418184</v>
      </c>
      <c r="N685" s="13">
        <v>117418184</v>
      </c>
      <c r="O685" s="40">
        <v>0</v>
      </c>
      <c r="P685" s="14">
        <f t="shared" si="10"/>
        <v>1</v>
      </c>
    </row>
    <row r="686" spans="1:16" ht="11.25">
      <c r="A686" s="2" t="s">
        <v>1251</v>
      </c>
      <c r="B686" s="2" t="s">
        <v>1252</v>
      </c>
      <c r="C686" s="13">
        <v>0</v>
      </c>
      <c r="D686" s="13">
        <v>174000000</v>
      </c>
      <c r="E686" s="13">
        <v>-174000000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40">
        <v>0</v>
      </c>
      <c r="P686" s="14" t="e">
        <f t="shared" si="10"/>
        <v>#DIV/0!</v>
      </c>
    </row>
    <row r="687" spans="1:16" ht="22.5">
      <c r="A687" s="2" t="s">
        <v>1253</v>
      </c>
      <c r="B687" s="2" t="s">
        <v>1254</v>
      </c>
      <c r="C687" s="13">
        <v>0</v>
      </c>
      <c r="D687" s="13">
        <v>174000000</v>
      </c>
      <c r="E687" s="13">
        <v>-174000000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40">
        <v>0</v>
      </c>
      <c r="P687" s="14" t="e">
        <f t="shared" si="10"/>
        <v>#DIV/0!</v>
      </c>
    </row>
    <row r="688" spans="1:16" ht="11.25">
      <c r="A688" s="2" t="s">
        <v>1255</v>
      </c>
      <c r="B688" s="2" t="s">
        <v>1256</v>
      </c>
      <c r="C688" s="13">
        <v>0</v>
      </c>
      <c r="D688" s="13">
        <v>120000000</v>
      </c>
      <c r="E688" s="13">
        <v>-120000000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40">
        <v>0</v>
      </c>
      <c r="P688" s="14" t="e">
        <f t="shared" si="10"/>
        <v>#DIV/0!</v>
      </c>
    </row>
    <row r="689" spans="1:16" ht="11.25">
      <c r="A689" s="2" t="s">
        <v>1257</v>
      </c>
      <c r="B689" s="2" t="s">
        <v>1258</v>
      </c>
      <c r="C689" s="13">
        <v>0</v>
      </c>
      <c r="D689" s="13">
        <v>54000000</v>
      </c>
      <c r="E689" s="13">
        <v>-54000000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40">
        <v>0</v>
      </c>
      <c r="P689" s="14" t="e">
        <f t="shared" si="10"/>
        <v>#DIV/0!</v>
      </c>
    </row>
    <row r="690" spans="1:16" ht="33.75">
      <c r="A690" s="2" t="s">
        <v>1259</v>
      </c>
      <c r="B690" s="2" t="s">
        <v>1260</v>
      </c>
      <c r="C690" s="13">
        <v>0</v>
      </c>
      <c r="D690" s="13">
        <v>16654922.01</v>
      </c>
      <c r="E690" s="13">
        <v>-16654922.01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40">
        <v>0</v>
      </c>
      <c r="P690" s="14" t="e">
        <f t="shared" si="10"/>
        <v>#DIV/0!</v>
      </c>
    </row>
    <row r="691" spans="1:16" ht="22.5">
      <c r="A691" s="2" t="s">
        <v>1261</v>
      </c>
      <c r="B691" s="2" t="s">
        <v>1262</v>
      </c>
      <c r="C691" s="13">
        <v>0</v>
      </c>
      <c r="D691" s="13">
        <v>16654922.01</v>
      </c>
      <c r="E691" s="13">
        <v>-16654922.01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40">
        <v>0</v>
      </c>
      <c r="P691" s="14" t="e">
        <f t="shared" si="10"/>
        <v>#DIV/0!</v>
      </c>
    </row>
    <row r="692" spans="1:16" ht="11.25">
      <c r="A692" s="2" t="s">
        <v>1263</v>
      </c>
      <c r="B692" s="2" t="s">
        <v>1264</v>
      </c>
      <c r="C692" s="13">
        <v>0</v>
      </c>
      <c r="D692" s="13">
        <v>1588182136</v>
      </c>
      <c r="E692" s="13">
        <v>-1420743352</v>
      </c>
      <c r="F692" s="13">
        <v>0</v>
      </c>
      <c r="G692" s="13">
        <v>0</v>
      </c>
      <c r="H692" s="13">
        <v>167438784</v>
      </c>
      <c r="I692" s="13">
        <v>167438784</v>
      </c>
      <c r="J692" s="13">
        <v>0</v>
      </c>
      <c r="K692" s="13">
        <v>167438784</v>
      </c>
      <c r="L692" s="13">
        <v>0</v>
      </c>
      <c r="M692" s="13">
        <v>167438784</v>
      </c>
      <c r="N692" s="13">
        <v>167438784</v>
      </c>
      <c r="O692" s="40">
        <v>0</v>
      </c>
      <c r="P692" s="14">
        <f t="shared" si="10"/>
        <v>1</v>
      </c>
    </row>
    <row r="693" spans="1:16" ht="11.25">
      <c r="A693" s="2" t="s">
        <v>1265</v>
      </c>
      <c r="B693" s="2" t="s">
        <v>980</v>
      </c>
      <c r="C693" s="13">
        <v>0</v>
      </c>
      <c r="D693" s="13">
        <v>1588182136</v>
      </c>
      <c r="E693" s="13">
        <v>-1420743352</v>
      </c>
      <c r="F693" s="13">
        <v>0</v>
      </c>
      <c r="G693" s="13">
        <v>0</v>
      </c>
      <c r="H693" s="13">
        <v>167438784</v>
      </c>
      <c r="I693" s="13">
        <v>167438784</v>
      </c>
      <c r="J693" s="13">
        <v>0</v>
      </c>
      <c r="K693" s="13">
        <v>167438784</v>
      </c>
      <c r="L693" s="13">
        <v>0</v>
      </c>
      <c r="M693" s="13">
        <v>167438784</v>
      </c>
      <c r="N693" s="13">
        <v>167438784</v>
      </c>
      <c r="O693" s="40">
        <v>0</v>
      </c>
      <c r="P693" s="14">
        <f t="shared" si="10"/>
        <v>1</v>
      </c>
    </row>
    <row r="694" spans="1:16" ht="22.5">
      <c r="A694" s="2" t="s">
        <v>1266</v>
      </c>
      <c r="B694" s="2" t="s">
        <v>982</v>
      </c>
      <c r="C694" s="13">
        <v>0</v>
      </c>
      <c r="D694" s="13">
        <v>1106359661</v>
      </c>
      <c r="E694" s="13">
        <v>-938920877</v>
      </c>
      <c r="F694" s="13">
        <v>0</v>
      </c>
      <c r="G694" s="13">
        <v>0</v>
      </c>
      <c r="H694" s="13">
        <v>167438784</v>
      </c>
      <c r="I694" s="13">
        <v>167438784</v>
      </c>
      <c r="J694" s="13">
        <v>0</v>
      </c>
      <c r="K694" s="13">
        <v>167438784</v>
      </c>
      <c r="L694" s="13">
        <v>0</v>
      </c>
      <c r="M694" s="13">
        <v>167438784</v>
      </c>
      <c r="N694" s="13">
        <v>167438784</v>
      </c>
      <c r="O694" s="40">
        <v>0</v>
      </c>
      <c r="P694" s="14">
        <f t="shared" si="10"/>
        <v>1</v>
      </c>
    </row>
    <row r="695" spans="1:16" ht="11.25">
      <c r="A695" s="2" t="s">
        <v>1267</v>
      </c>
      <c r="B695" s="2" t="s">
        <v>1268</v>
      </c>
      <c r="C695" s="13">
        <v>0</v>
      </c>
      <c r="D695" s="13">
        <v>382954190</v>
      </c>
      <c r="E695" s="13">
        <v>-360108950</v>
      </c>
      <c r="F695" s="13">
        <v>0</v>
      </c>
      <c r="G695" s="13">
        <v>0</v>
      </c>
      <c r="H695" s="13">
        <v>22845240</v>
      </c>
      <c r="I695" s="13">
        <v>22845240</v>
      </c>
      <c r="J695" s="13">
        <v>0</v>
      </c>
      <c r="K695" s="13">
        <v>22845240</v>
      </c>
      <c r="L695" s="13">
        <v>0</v>
      </c>
      <c r="M695" s="13">
        <v>22845240</v>
      </c>
      <c r="N695" s="13">
        <v>22845240</v>
      </c>
      <c r="O695" s="40">
        <v>0</v>
      </c>
      <c r="P695" s="14">
        <f t="shared" si="10"/>
        <v>1</v>
      </c>
    </row>
    <row r="696" spans="1:16" ht="11.25">
      <c r="A696" s="2" t="s">
        <v>1269</v>
      </c>
      <c r="B696" s="2" t="s">
        <v>1270</v>
      </c>
      <c r="C696" s="13">
        <v>0</v>
      </c>
      <c r="D696" s="13">
        <v>25176000</v>
      </c>
      <c r="E696" s="13">
        <v>-25176000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40">
        <v>0</v>
      </c>
      <c r="P696" s="14" t="e">
        <f t="shared" si="10"/>
        <v>#DIV/0!</v>
      </c>
    </row>
    <row r="697" spans="1:16" ht="11.25">
      <c r="A697" s="2" t="s">
        <v>1271</v>
      </c>
      <c r="B697" s="2" t="s">
        <v>1272</v>
      </c>
      <c r="C697" s="13">
        <v>0</v>
      </c>
      <c r="D697" s="13">
        <v>53722660</v>
      </c>
      <c r="E697" s="13">
        <v>-53722660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40">
        <v>0</v>
      </c>
      <c r="P697" s="14" t="e">
        <f t="shared" si="10"/>
        <v>#DIV/0!</v>
      </c>
    </row>
    <row r="698" spans="1:16" ht="11.25">
      <c r="A698" s="2" t="s">
        <v>1273</v>
      </c>
      <c r="B698" s="2" t="s">
        <v>988</v>
      </c>
      <c r="C698" s="13">
        <v>0</v>
      </c>
      <c r="D698" s="13">
        <v>30000000</v>
      </c>
      <c r="E698" s="13">
        <v>-30000000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40">
        <v>0</v>
      </c>
      <c r="P698" s="14" t="e">
        <f t="shared" si="10"/>
        <v>#DIV/0!</v>
      </c>
    </row>
    <row r="699" spans="1:16" ht="11.25">
      <c r="A699" s="2" t="s">
        <v>1274</v>
      </c>
      <c r="B699" s="2" t="s">
        <v>990</v>
      </c>
      <c r="C699" s="13">
        <v>0</v>
      </c>
      <c r="D699" s="13">
        <v>80000000</v>
      </c>
      <c r="E699" s="13">
        <v>-80000000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40">
        <v>0</v>
      </c>
      <c r="P699" s="14" t="e">
        <f t="shared" si="10"/>
        <v>#DIV/0!</v>
      </c>
    </row>
    <row r="700" spans="1:16" ht="11.25">
      <c r="A700" s="2" t="s">
        <v>1275</v>
      </c>
      <c r="B700" s="2" t="s">
        <v>992</v>
      </c>
      <c r="C700" s="13">
        <v>0</v>
      </c>
      <c r="D700" s="13">
        <v>40000000</v>
      </c>
      <c r="E700" s="13">
        <v>-40000000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40">
        <v>0</v>
      </c>
      <c r="P700" s="14" t="e">
        <f t="shared" si="10"/>
        <v>#DIV/0!</v>
      </c>
    </row>
    <row r="701" spans="1:16" ht="11.25">
      <c r="A701" s="2" t="s">
        <v>1276</v>
      </c>
      <c r="B701" s="2" t="s">
        <v>994</v>
      </c>
      <c r="C701" s="13">
        <v>0</v>
      </c>
      <c r="D701" s="13">
        <v>40000000</v>
      </c>
      <c r="E701" s="13">
        <v>-40000000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40">
        <v>0</v>
      </c>
      <c r="P701" s="14" t="e">
        <f t="shared" si="10"/>
        <v>#DIV/0!</v>
      </c>
    </row>
    <row r="702" spans="1:16" ht="11.25">
      <c r="A702" s="2" t="s">
        <v>1277</v>
      </c>
      <c r="B702" s="2" t="s">
        <v>996</v>
      </c>
      <c r="C702" s="13">
        <v>0</v>
      </c>
      <c r="D702" s="13">
        <v>30000000</v>
      </c>
      <c r="E702" s="13">
        <v>-30000000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40">
        <v>0</v>
      </c>
      <c r="P702" s="14" t="e">
        <f t="shared" si="10"/>
        <v>#DIV/0!</v>
      </c>
    </row>
    <row r="703" spans="1:16" ht="22.5">
      <c r="A703" s="2" t="s">
        <v>1278</v>
      </c>
      <c r="B703" s="2" t="s">
        <v>1279</v>
      </c>
      <c r="C703" s="13">
        <v>0</v>
      </c>
      <c r="D703" s="13">
        <v>10000000</v>
      </c>
      <c r="E703" s="13">
        <v>-10000000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40">
        <v>0</v>
      </c>
      <c r="P703" s="14" t="e">
        <f t="shared" si="10"/>
        <v>#DIV/0!</v>
      </c>
    </row>
    <row r="704" spans="1:16" ht="22.5">
      <c r="A704" s="2" t="s">
        <v>1280</v>
      </c>
      <c r="B704" s="2" t="s">
        <v>1281</v>
      </c>
      <c r="C704" s="13">
        <v>0</v>
      </c>
      <c r="D704" s="13">
        <v>28500000</v>
      </c>
      <c r="E704" s="13">
        <v>-28500000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40">
        <v>0</v>
      </c>
      <c r="P704" s="14" t="e">
        <f t="shared" si="10"/>
        <v>#DIV/0!</v>
      </c>
    </row>
    <row r="705" spans="1:16" ht="11.25">
      <c r="A705" s="2" t="s">
        <v>1282</v>
      </c>
      <c r="B705" s="2" t="s">
        <v>1000</v>
      </c>
      <c r="C705" s="13">
        <v>0</v>
      </c>
      <c r="D705" s="13">
        <v>45555530</v>
      </c>
      <c r="E705" s="13">
        <v>-22710290</v>
      </c>
      <c r="F705" s="13">
        <v>0</v>
      </c>
      <c r="G705" s="13">
        <v>0</v>
      </c>
      <c r="H705" s="13">
        <v>22845240</v>
      </c>
      <c r="I705" s="13">
        <v>22845240</v>
      </c>
      <c r="J705" s="13">
        <v>0</v>
      </c>
      <c r="K705" s="13">
        <v>22845240</v>
      </c>
      <c r="L705" s="13">
        <v>0</v>
      </c>
      <c r="M705" s="13">
        <v>22845240</v>
      </c>
      <c r="N705" s="13">
        <v>22845240</v>
      </c>
      <c r="O705" s="40">
        <v>0</v>
      </c>
      <c r="P705" s="14">
        <f t="shared" si="10"/>
        <v>1</v>
      </c>
    </row>
    <row r="706" spans="1:16" ht="11.25">
      <c r="A706" s="2" t="s">
        <v>1283</v>
      </c>
      <c r="B706" s="2" t="s">
        <v>1284</v>
      </c>
      <c r="C706" s="13">
        <v>0</v>
      </c>
      <c r="D706" s="13">
        <v>259418498</v>
      </c>
      <c r="E706" s="13">
        <v>-251966498</v>
      </c>
      <c r="F706" s="13">
        <v>0</v>
      </c>
      <c r="G706" s="13">
        <v>0</v>
      </c>
      <c r="H706" s="13">
        <v>7452000</v>
      </c>
      <c r="I706" s="13">
        <v>7452000</v>
      </c>
      <c r="J706" s="13">
        <v>0</v>
      </c>
      <c r="K706" s="13">
        <v>7452000</v>
      </c>
      <c r="L706" s="13">
        <v>0</v>
      </c>
      <c r="M706" s="13">
        <v>7452000</v>
      </c>
      <c r="N706" s="13">
        <v>7452000</v>
      </c>
      <c r="O706" s="40">
        <v>0</v>
      </c>
      <c r="P706" s="14">
        <f t="shared" si="10"/>
        <v>1</v>
      </c>
    </row>
    <row r="707" spans="1:16" ht="11.25">
      <c r="A707" s="2" t="s">
        <v>1285</v>
      </c>
      <c r="B707" s="2" t="s">
        <v>1286</v>
      </c>
      <c r="C707" s="13">
        <v>0</v>
      </c>
      <c r="D707" s="13">
        <v>62008000</v>
      </c>
      <c r="E707" s="13">
        <v>-62008000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40">
        <v>0</v>
      </c>
      <c r="P707" s="14" t="e">
        <f t="shared" si="10"/>
        <v>#DIV/0!</v>
      </c>
    </row>
    <row r="708" spans="1:16" ht="11.25">
      <c r="A708" s="2" t="s">
        <v>1287</v>
      </c>
      <c r="B708" s="2" t="s">
        <v>1288</v>
      </c>
      <c r="C708" s="13">
        <v>0</v>
      </c>
      <c r="D708" s="13">
        <v>49239078</v>
      </c>
      <c r="E708" s="13">
        <v>-49239078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40">
        <v>0</v>
      </c>
      <c r="P708" s="14" t="e">
        <f t="shared" si="10"/>
        <v>#DIV/0!</v>
      </c>
    </row>
    <row r="709" spans="1:16" ht="11.25">
      <c r="A709" s="2" t="s">
        <v>1289</v>
      </c>
      <c r="B709" s="2" t="s">
        <v>1290</v>
      </c>
      <c r="C709" s="13">
        <v>0</v>
      </c>
      <c r="D709" s="13">
        <v>70000000</v>
      </c>
      <c r="E709" s="13">
        <v>-70000000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40">
        <v>0</v>
      </c>
      <c r="P709" s="14" t="e">
        <f t="shared" si="10"/>
        <v>#DIV/0!</v>
      </c>
    </row>
    <row r="710" spans="1:16" ht="11.25">
      <c r="A710" s="2" t="s">
        <v>1291</v>
      </c>
      <c r="B710" s="2" t="s">
        <v>1292</v>
      </c>
      <c r="C710" s="13">
        <v>0</v>
      </c>
      <c r="D710" s="13">
        <v>30000000</v>
      </c>
      <c r="E710" s="13">
        <v>-30000000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40">
        <v>0</v>
      </c>
      <c r="P710" s="14" t="e">
        <f t="shared" si="10"/>
        <v>#DIV/0!</v>
      </c>
    </row>
    <row r="711" spans="1:16" ht="11.25">
      <c r="A711" s="2" t="s">
        <v>1293</v>
      </c>
      <c r="B711" s="2" t="s">
        <v>1294</v>
      </c>
      <c r="C711" s="13">
        <v>0</v>
      </c>
      <c r="D711" s="13">
        <v>10000000</v>
      </c>
      <c r="E711" s="13">
        <v>-10000000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40">
        <v>0</v>
      </c>
      <c r="P711" s="14" t="e">
        <f t="shared" si="10"/>
        <v>#DIV/0!</v>
      </c>
    </row>
    <row r="712" spans="1:16" ht="11.25">
      <c r="A712" s="2" t="s">
        <v>1295</v>
      </c>
      <c r="B712" s="2" t="s">
        <v>1296</v>
      </c>
      <c r="C712" s="13">
        <v>0</v>
      </c>
      <c r="D712" s="13">
        <v>10000000</v>
      </c>
      <c r="E712" s="13">
        <v>-10000000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40">
        <v>0</v>
      </c>
      <c r="P712" s="14" t="e">
        <f t="shared" si="10"/>
        <v>#DIV/0!</v>
      </c>
    </row>
    <row r="713" spans="1:16" ht="11.25">
      <c r="A713" s="2" t="s">
        <v>1297</v>
      </c>
      <c r="B713" s="2" t="s">
        <v>1298</v>
      </c>
      <c r="C713" s="13">
        <v>0</v>
      </c>
      <c r="D713" s="13">
        <v>5000000</v>
      </c>
      <c r="E713" s="13">
        <v>-5000000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40">
        <v>0</v>
      </c>
      <c r="P713" s="14" t="e">
        <f t="shared" si="10"/>
        <v>#DIV/0!</v>
      </c>
    </row>
    <row r="714" spans="1:16" ht="11.25">
      <c r="A714" s="2" t="s">
        <v>1299</v>
      </c>
      <c r="B714" s="2" t="s">
        <v>1300</v>
      </c>
      <c r="C714" s="13">
        <v>0</v>
      </c>
      <c r="D714" s="13">
        <v>23171420</v>
      </c>
      <c r="E714" s="13">
        <v>-15719420</v>
      </c>
      <c r="F714" s="13">
        <v>0</v>
      </c>
      <c r="G714" s="13">
        <v>0</v>
      </c>
      <c r="H714" s="13">
        <v>7452000</v>
      </c>
      <c r="I714" s="13">
        <v>7452000</v>
      </c>
      <c r="J714" s="13">
        <v>0</v>
      </c>
      <c r="K714" s="13">
        <v>7452000</v>
      </c>
      <c r="L714" s="13">
        <v>0</v>
      </c>
      <c r="M714" s="13">
        <v>7452000</v>
      </c>
      <c r="N714" s="13">
        <v>7452000</v>
      </c>
      <c r="O714" s="40">
        <v>0</v>
      </c>
      <c r="P714" s="14">
        <f t="shared" si="10"/>
        <v>1</v>
      </c>
    </row>
    <row r="715" spans="1:16" ht="11.25">
      <c r="A715" s="2" t="s">
        <v>1301</v>
      </c>
      <c r="B715" s="2" t="s">
        <v>1012</v>
      </c>
      <c r="C715" s="13">
        <v>0</v>
      </c>
      <c r="D715" s="13">
        <v>311313461</v>
      </c>
      <c r="E715" s="13">
        <v>-275954261</v>
      </c>
      <c r="F715" s="13">
        <v>0</v>
      </c>
      <c r="G715" s="13">
        <v>0</v>
      </c>
      <c r="H715" s="13">
        <v>35359200</v>
      </c>
      <c r="I715" s="13">
        <v>35359200</v>
      </c>
      <c r="J715" s="13">
        <v>0</v>
      </c>
      <c r="K715" s="13">
        <v>35359200</v>
      </c>
      <c r="L715" s="13">
        <v>0</v>
      </c>
      <c r="M715" s="13">
        <v>35359200</v>
      </c>
      <c r="N715" s="13">
        <v>35359200</v>
      </c>
      <c r="O715" s="40">
        <v>0</v>
      </c>
      <c r="P715" s="14">
        <f t="shared" si="10"/>
        <v>1</v>
      </c>
    </row>
    <row r="716" spans="1:16" ht="11.25">
      <c r="A716" s="2" t="s">
        <v>1302</v>
      </c>
      <c r="B716" s="2" t="s">
        <v>1303</v>
      </c>
      <c r="C716" s="13">
        <v>0</v>
      </c>
      <c r="D716" s="13">
        <v>35000000</v>
      </c>
      <c r="E716" s="13">
        <v>-35000000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40">
        <v>0</v>
      </c>
      <c r="P716" s="14" t="e">
        <f t="shared" si="10"/>
        <v>#DIV/0!</v>
      </c>
    </row>
    <row r="717" spans="1:16" ht="11.25">
      <c r="A717" s="2" t="s">
        <v>1304</v>
      </c>
      <c r="B717" s="2" t="s">
        <v>1305</v>
      </c>
      <c r="C717" s="13">
        <v>0</v>
      </c>
      <c r="D717" s="13">
        <v>15000000</v>
      </c>
      <c r="E717" s="13">
        <v>-15000000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40">
        <v>0</v>
      </c>
      <c r="P717" s="14" t="e">
        <f t="shared" si="10"/>
        <v>#DIV/0!</v>
      </c>
    </row>
    <row r="718" spans="1:16" ht="11.25">
      <c r="A718" s="2" t="s">
        <v>1306</v>
      </c>
      <c r="B718" s="2" t="s">
        <v>1307</v>
      </c>
      <c r="C718" s="13">
        <v>0</v>
      </c>
      <c r="D718" s="13">
        <v>151926661</v>
      </c>
      <c r="E718" s="13">
        <v>-151926661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40">
        <v>0</v>
      </c>
      <c r="P718" s="14" t="e">
        <f t="shared" si="10"/>
        <v>#DIV/0!</v>
      </c>
    </row>
    <row r="719" spans="1:16" ht="11.25">
      <c r="A719" s="2" t="s">
        <v>1308</v>
      </c>
      <c r="B719" s="2" t="s">
        <v>1309</v>
      </c>
      <c r="C719" s="13">
        <v>0</v>
      </c>
      <c r="D719" s="13">
        <v>5000000</v>
      </c>
      <c r="E719" s="13">
        <v>-5000000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40">
        <v>0</v>
      </c>
      <c r="P719" s="14" t="e">
        <f t="shared" si="10"/>
        <v>#DIV/0!</v>
      </c>
    </row>
    <row r="720" spans="1:16" ht="11.25">
      <c r="A720" s="2" t="s">
        <v>1310</v>
      </c>
      <c r="B720" s="2" t="s">
        <v>1248</v>
      </c>
      <c r="C720" s="13">
        <v>0</v>
      </c>
      <c r="D720" s="13">
        <v>104386800</v>
      </c>
      <c r="E720" s="13">
        <v>-69027600</v>
      </c>
      <c r="F720" s="13">
        <v>0</v>
      </c>
      <c r="G720" s="13">
        <v>0</v>
      </c>
      <c r="H720" s="13">
        <v>35359200</v>
      </c>
      <c r="I720" s="13">
        <v>35359200</v>
      </c>
      <c r="J720" s="13">
        <v>0</v>
      </c>
      <c r="K720" s="13">
        <v>35359200</v>
      </c>
      <c r="L720" s="13">
        <v>0</v>
      </c>
      <c r="M720" s="13">
        <v>35359200</v>
      </c>
      <c r="N720" s="13">
        <v>35359200</v>
      </c>
      <c r="O720" s="40">
        <v>0</v>
      </c>
      <c r="P720" s="14">
        <f t="shared" si="10"/>
        <v>1</v>
      </c>
    </row>
    <row r="721" spans="1:16" ht="11.25">
      <c r="A721" s="2" t="s">
        <v>1311</v>
      </c>
      <c r="B721" s="2" t="s">
        <v>809</v>
      </c>
      <c r="C721" s="13">
        <v>0</v>
      </c>
      <c r="D721" s="13">
        <v>152673512</v>
      </c>
      <c r="E721" s="13">
        <v>-50891168</v>
      </c>
      <c r="F721" s="13">
        <v>0</v>
      </c>
      <c r="G721" s="13">
        <v>0</v>
      </c>
      <c r="H721" s="13">
        <v>101782344</v>
      </c>
      <c r="I721" s="13">
        <v>101782344</v>
      </c>
      <c r="J721" s="13">
        <v>0</v>
      </c>
      <c r="K721" s="13">
        <v>101782344</v>
      </c>
      <c r="L721" s="13">
        <v>0</v>
      </c>
      <c r="M721" s="13">
        <v>101782344</v>
      </c>
      <c r="N721" s="13">
        <v>101782344</v>
      </c>
      <c r="O721" s="40">
        <v>0</v>
      </c>
      <c r="P721" s="14">
        <f t="shared" si="10"/>
        <v>1</v>
      </c>
    </row>
    <row r="722" spans="1:16" ht="11.25">
      <c r="A722" s="2" t="s">
        <v>1312</v>
      </c>
      <c r="B722" s="2" t="s">
        <v>1313</v>
      </c>
      <c r="C722" s="13">
        <v>0</v>
      </c>
      <c r="D722" s="13">
        <v>152673512</v>
      </c>
      <c r="E722" s="13">
        <v>-50891168</v>
      </c>
      <c r="F722" s="13">
        <v>0</v>
      </c>
      <c r="G722" s="13">
        <v>0</v>
      </c>
      <c r="H722" s="13">
        <v>101782344</v>
      </c>
      <c r="I722" s="13">
        <v>101782344</v>
      </c>
      <c r="J722" s="13">
        <v>0</v>
      </c>
      <c r="K722" s="13">
        <v>101782344</v>
      </c>
      <c r="L722" s="13">
        <v>0</v>
      </c>
      <c r="M722" s="13">
        <v>101782344</v>
      </c>
      <c r="N722" s="13">
        <v>101782344</v>
      </c>
      <c r="O722" s="40">
        <v>0</v>
      </c>
      <c r="P722" s="14">
        <f t="shared" si="10"/>
        <v>1</v>
      </c>
    </row>
    <row r="723" spans="1:16" ht="11.25">
      <c r="A723" s="2" t="s">
        <v>1314</v>
      </c>
      <c r="B723" s="2" t="s">
        <v>1252</v>
      </c>
      <c r="C723" s="13">
        <v>0</v>
      </c>
      <c r="D723" s="13">
        <v>67992000</v>
      </c>
      <c r="E723" s="13">
        <v>-67992000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40">
        <v>0</v>
      </c>
      <c r="P723" s="14" t="e">
        <f t="shared" si="10"/>
        <v>#DIV/0!</v>
      </c>
    </row>
    <row r="724" spans="1:16" ht="22.5">
      <c r="A724" s="2" t="s">
        <v>1315</v>
      </c>
      <c r="B724" s="2" t="s">
        <v>1316</v>
      </c>
      <c r="C724" s="13">
        <v>0</v>
      </c>
      <c r="D724" s="13">
        <v>67992000</v>
      </c>
      <c r="E724" s="13">
        <v>-67992000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40">
        <v>0</v>
      </c>
      <c r="P724" s="14" t="e">
        <f t="shared" si="10"/>
        <v>#DIV/0!</v>
      </c>
    </row>
    <row r="725" spans="1:16" ht="11.25">
      <c r="A725" s="2" t="s">
        <v>1317</v>
      </c>
      <c r="B725" s="2" t="s">
        <v>1256</v>
      </c>
      <c r="C725" s="13">
        <v>0</v>
      </c>
      <c r="D725" s="13">
        <v>60000000</v>
      </c>
      <c r="E725" s="13">
        <v>-60000000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40">
        <v>0</v>
      </c>
      <c r="P725" s="14" t="e">
        <f t="shared" si="10"/>
        <v>#DIV/0!</v>
      </c>
    </row>
    <row r="726" spans="1:16" ht="11.25">
      <c r="A726" s="2" t="s">
        <v>1318</v>
      </c>
      <c r="B726" s="2" t="s">
        <v>1258</v>
      </c>
      <c r="C726" s="13">
        <v>0</v>
      </c>
      <c r="D726" s="13">
        <v>7992000</v>
      </c>
      <c r="E726" s="13">
        <v>-7992000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40">
        <v>0</v>
      </c>
      <c r="P726" s="14" t="e">
        <f aca="true" t="shared" si="11" ref="P726:P789">+K726/H726</f>
        <v>#DIV/0!</v>
      </c>
    </row>
    <row r="727" spans="1:16" ht="33.75">
      <c r="A727" s="2" t="s">
        <v>1319</v>
      </c>
      <c r="B727" s="2" t="s">
        <v>1320</v>
      </c>
      <c r="C727" s="13">
        <v>0</v>
      </c>
      <c r="D727" s="13">
        <v>413830475</v>
      </c>
      <c r="E727" s="13">
        <v>-413830475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40">
        <v>0</v>
      </c>
      <c r="P727" s="14" t="e">
        <f t="shared" si="11"/>
        <v>#DIV/0!</v>
      </c>
    </row>
    <row r="728" spans="1:16" ht="22.5">
      <c r="A728" s="2" t="s">
        <v>1321</v>
      </c>
      <c r="B728" s="2" t="s">
        <v>1322</v>
      </c>
      <c r="C728" s="13">
        <v>0</v>
      </c>
      <c r="D728" s="13">
        <v>301371708</v>
      </c>
      <c r="E728" s="13">
        <v>-301371708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40">
        <v>0</v>
      </c>
      <c r="P728" s="14" t="e">
        <f t="shared" si="11"/>
        <v>#DIV/0!</v>
      </c>
    </row>
    <row r="729" spans="1:16" ht="22.5">
      <c r="A729" s="2" t="s">
        <v>1323</v>
      </c>
      <c r="B729" s="2" t="s">
        <v>1324</v>
      </c>
      <c r="C729" s="13">
        <v>0</v>
      </c>
      <c r="D729" s="13">
        <v>112458767</v>
      </c>
      <c r="E729" s="13">
        <v>-112458767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40">
        <v>0</v>
      </c>
      <c r="P729" s="14" t="e">
        <f t="shared" si="11"/>
        <v>#DIV/0!</v>
      </c>
    </row>
    <row r="730" spans="1:16" ht="11.25">
      <c r="A730" s="2" t="s">
        <v>1325</v>
      </c>
      <c r="B730" s="2" t="s">
        <v>1326</v>
      </c>
      <c r="C730" s="13">
        <v>0</v>
      </c>
      <c r="D730" s="13">
        <v>1819670568</v>
      </c>
      <c r="E730" s="13">
        <v>-1737566168</v>
      </c>
      <c r="F730" s="13">
        <v>358565331</v>
      </c>
      <c r="G730" s="13">
        <v>358565331</v>
      </c>
      <c r="H730" s="13">
        <v>82104400</v>
      </c>
      <c r="I730" s="13">
        <v>82104400</v>
      </c>
      <c r="J730" s="13">
        <v>0</v>
      </c>
      <c r="K730" s="13">
        <v>82104400</v>
      </c>
      <c r="L730" s="13">
        <v>0</v>
      </c>
      <c r="M730" s="13">
        <v>82104400</v>
      </c>
      <c r="N730" s="13">
        <v>82104400</v>
      </c>
      <c r="O730" s="40">
        <v>0</v>
      </c>
      <c r="P730" s="14">
        <f t="shared" si="11"/>
        <v>1</v>
      </c>
    </row>
    <row r="731" spans="1:16" ht="11.25">
      <c r="A731" s="2" t="s">
        <v>1327</v>
      </c>
      <c r="B731" s="2" t="s">
        <v>980</v>
      </c>
      <c r="C731" s="13">
        <v>0</v>
      </c>
      <c r="D731" s="13">
        <v>1819670568</v>
      </c>
      <c r="E731" s="13">
        <v>-1737566168</v>
      </c>
      <c r="F731" s="13">
        <v>358565331</v>
      </c>
      <c r="G731" s="13">
        <v>358565331</v>
      </c>
      <c r="H731" s="13">
        <v>82104400</v>
      </c>
      <c r="I731" s="13">
        <v>82104400</v>
      </c>
      <c r="J731" s="13">
        <v>0</v>
      </c>
      <c r="K731" s="13">
        <v>82104400</v>
      </c>
      <c r="L731" s="13">
        <v>0</v>
      </c>
      <c r="M731" s="13">
        <v>82104400</v>
      </c>
      <c r="N731" s="13">
        <v>82104400</v>
      </c>
      <c r="O731" s="40">
        <v>0</v>
      </c>
      <c r="P731" s="14">
        <f t="shared" si="11"/>
        <v>1</v>
      </c>
    </row>
    <row r="732" spans="1:16" ht="22.5">
      <c r="A732" s="2" t="s">
        <v>1328</v>
      </c>
      <c r="B732" s="2" t="s">
        <v>1329</v>
      </c>
      <c r="C732" s="13">
        <v>0</v>
      </c>
      <c r="D732" s="13">
        <v>623285866</v>
      </c>
      <c r="E732" s="13">
        <v>-541181466</v>
      </c>
      <c r="F732" s="13">
        <v>358565331</v>
      </c>
      <c r="G732" s="13">
        <v>358565331</v>
      </c>
      <c r="H732" s="13">
        <v>82104400</v>
      </c>
      <c r="I732" s="13">
        <v>82104400</v>
      </c>
      <c r="J732" s="13">
        <v>0</v>
      </c>
      <c r="K732" s="13">
        <v>82104400</v>
      </c>
      <c r="L732" s="13">
        <v>0</v>
      </c>
      <c r="M732" s="13">
        <v>82104400</v>
      </c>
      <c r="N732" s="13">
        <v>82104400</v>
      </c>
      <c r="O732" s="40">
        <v>0</v>
      </c>
      <c r="P732" s="14">
        <f t="shared" si="11"/>
        <v>1</v>
      </c>
    </row>
    <row r="733" spans="1:16" ht="11.25">
      <c r="A733" s="2" t="s">
        <v>1330</v>
      </c>
      <c r="B733" s="2" t="s">
        <v>984</v>
      </c>
      <c r="C733" s="13">
        <v>0</v>
      </c>
      <c r="D733" s="13">
        <v>386285866</v>
      </c>
      <c r="E733" s="13">
        <v>-153938382</v>
      </c>
      <c r="F733" s="13">
        <v>0</v>
      </c>
      <c r="G733" s="13">
        <v>218565331</v>
      </c>
      <c r="H733" s="13">
        <v>13782153</v>
      </c>
      <c r="I733" s="13">
        <v>13782153</v>
      </c>
      <c r="J733" s="13">
        <v>0</v>
      </c>
      <c r="K733" s="13">
        <v>13782153</v>
      </c>
      <c r="L733" s="13">
        <v>0</v>
      </c>
      <c r="M733" s="13">
        <v>13782153</v>
      </c>
      <c r="N733" s="13">
        <v>13782153</v>
      </c>
      <c r="O733" s="40">
        <v>0</v>
      </c>
      <c r="P733" s="14">
        <f t="shared" si="11"/>
        <v>1</v>
      </c>
    </row>
    <row r="734" spans="1:16" ht="11.25">
      <c r="A734" s="2" t="s">
        <v>1331</v>
      </c>
      <c r="B734" s="2" t="s">
        <v>1332</v>
      </c>
      <c r="C734" s="13">
        <v>0</v>
      </c>
      <c r="D734" s="13">
        <v>108133391</v>
      </c>
      <c r="E734" s="13">
        <v>0</v>
      </c>
      <c r="F734" s="13">
        <v>0</v>
      </c>
      <c r="G734" s="13">
        <v>108133391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40">
        <v>0</v>
      </c>
      <c r="P734" s="14" t="e">
        <f t="shared" si="11"/>
        <v>#DIV/0!</v>
      </c>
    </row>
    <row r="735" spans="1:16" ht="11.25">
      <c r="A735" s="2" t="s">
        <v>1333</v>
      </c>
      <c r="B735" s="2" t="s">
        <v>1238</v>
      </c>
      <c r="C735" s="13">
        <v>0</v>
      </c>
      <c r="D735" s="13">
        <v>113152475</v>
      </c>
      <c r="E735" s="13">
        <v>-2720535</v>
      </c>
      <c r="F735" s="13">
        <v>0</v>
      </c>
      <c r="G735" s="13">
        <v>110431940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40">
        <v>0</v>
      </c>
      <c r="P735" s="14" t="e">
        <f t="shared" si="11"/>
        <v>#DIV/0!</v>
      </c>
    </row>
    <row r="736" spans="1:16" ht="11.25">
      <c r="A736" s="2" t="s">
        <v>1334</v>
      </c>
      <c r="B736" s="2" t="s">
        <v>1335</v>
      </c>
      <c r="C736" s="13">
        <v>0</v>
      </c>
      <c r="D736" s="13">
        <v>20000000</v>
      </c>
      <c r="E736" s="13">
        <v>-20000000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40">
        <v>0</v>
      </c>
      <c r="P736" s="14" t="e">
        <f t="shared" si="11"/>
        <v>#DIV/0!</v>
      </c>
    </row>
    <row r="737" spans="1:16" ht="11.25">
      <c r="A737" s="2" t="s">
        <v>1336</v>
      </c>
      <c r="B737" s="2" t="s">
        <v>1337</v>
      </c>
      <c r="C737" s="13">
        <v>0</v>
      </c>
      <c r="D737" s="13">
        <v>30000000</v>
      </c>
      <c r="E737" s="13">
        <v>-30000000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40">
        <v>0</v>
      </c>
      <c r="P737" s="14" t="e">
        <f t="shared" si="11"/>
        <v>#DIV/0!</v>
      </c>
    </row>
    <row r="738" spans="1:16" ht="22.5">
      <c r="A738" s="2" t="s">
        <v>1338</v>
      </c>
      <c r="B738" s="2" t="s">
        <v>1240</v>
      </c>
      <c r="C738" s="13">
        <v>0</v>
      </c>
      <c r="D738" s="13">
        <v>50000000</v>
      </c>
      <c r="E738" s="13">
        <v>-50000000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40">
        <v>0</v>
      </c>
      <c r="P738" s="14" t="e">
        <f t="shared" si="11"/>
        <v>#DIV/0!</v>
      </c>
    </row>
    <row r="739" spans="1:16" ht="11.25">
      <c r="A739" s="2" t="s">
        <v>1339</v>
      </c>
      <c r="B739" s="2" t="s">
        <v>1242</v>
      </c>
      <c r="C739" s="13">
        <v>0</v>
      </c>
      <c r="D739" s="13">
        <v>65000000</v>
      </c>
      <c r="E739" s="13">
        <v>-51217847</v>
      </c>
      <c r="F739" s="13">
        <v>0</v>
      </c>
      <c r="G739" s="13">
        <v>0</v>
      </c>
      <c r="H739" s="13">
        <v>13782153</v>
      </c>
      <c r="I739" s="13">
        <v>13782153</v>
      </c>
      <c r="J739" s="13">
        <v>0</v>
      </c>
      <c r="K739" s="13">
        <v>13782153</v>
      </c>
      <c r="L739" s="13">
        <v>0</v>
      </c>
      <c r="M739" s="13">
        <v>13782153</v>
      </c>
      <c r="N739" s="13">
        <v>13782153</v>
      </c>
      <c r="O739" s="40">
        <v>0</v>
      </c>
      <c r="P739" s="14">
        <f t="shared" si="11"/>
        <v>1</v>
      </c>
    </row>
    <row r="740" spans="1:16" ht="11.25">
      <c r="A740" s="2" t="s">
        <v>1340</v>
      </c>
      <c r="B740" s="2" t="s">
        <v>1002</v>
      </c>
      <c r="C740" s="13">
        <v>0</v>
      </c>
      <c r="D740" s="13">
        <v>116000000</v>
      </c>
      <c r="E740" s="13">
        <v>-336343484</v>
      </c>
      <c r="F740" s="13">
        <v>284565331</v>
      </c>
      <c r="G740" s="13">
        <v>60000000</v>
      </c>
      <c r="H740" s="13">
        <v>4221847</v>
      </c>
      <c r="I740" s="13">
        <v>4221847</v>
      </c>
      <c r="J740" s="13">
        <v>0</v>
      </c>
      <c r="K740" s="13">
        <v>4221847</v>
      </c>
      <c r="L740" s="13">
        <v>0</v>
      </c>
      <c r="M740" s="13">
        <v>4221847</v>
      </c>
      <c r="N740" s="13">
        <v>4221847</v>
      </c>
      <c r="O740" s="40">
        <v>0</v>
      </c>
      <c r="P740" s="14">
        <f t="shared" si="11"/>
        <v>1</v>
      </c>
    </row>
    <row r="741" spans="1:16" ht="11.25">
      <c r="A741" s="2" t="s">
        <v>1341</v>
      </c>
      <c r="B741" s="2" t="s">
        <v>1342</v>
      </c>
      <c r="C741" s="13">
        <v>0</v>
      </c>
      <c r="D741" s="13">
        <v>30000000</v>
      </c>
      <c r="E741" s="13">
        <v>0</v>
      </c>
      <c r="F741" s="13">
        <v>0</v>
      </c>
      <c r="G741" s="13">
        <v>30000000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40">
        <v>0</v>
      </c>
      <c r="P741" s="14" t="e">
        <f t="shared" si="11"/>
        <v>#DIV/0!</v>
      </c>
    </row>
    <row r="742" spans="1:16" ht="11.25">
      <c r="A742" s="2" t="s">
        <v>1343</v>
      </c>
      <c r="B742" s="2" t="s">
        <v>1344</v>
      </c>
      <c r="C742" s="13">
        <v>0</v>
      </c>
      <c r="D742" s="13">
        <v>30000000</v>
      </c>
      <c r="E742" s="13">
        <v>-314565331</v>
      </c>
      <c r="F742" s="13">
        <v>284565331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40">
        <v>0</v>
      </c>
      <c r="P742" s="14" t="e">
        <f t="shared" si="11"/>
        <v>#DIV/0!</v>
      </c>
    </row>
    <row r="743" spans="1:16" ht="11.25">
      <c r="A743" s="2" t="s">
        <v>1345</v>
      </c>
      <c r="B743" s="2" t="s">
        <v>1346</v>
      </c>
      <c r="C743" s="13">
        <v>0</v>
      </c>
      <c r="D743" s="13">
        <v>30000000</v>
      </c>
      <c r="E743" s="13">
        <v>0</v>
      </c>
      <c r="F743" s="13">
        <v>0</v>
      </c>
      <c r="G743" s="13">
        <v>30000000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40">
        <v>0</v>
      </c>
      <c r="P743" s="14" t="e">
        <f t="shared" si="11"/>
        <v>#DIV/0!</v>
      </c>
    </row>
    <row r="744" spans="1:16" ht="11.25">
      <c r="A744" s="2" t="s">
        <v>1347</v>
      </c>
      <c r="B744" s="2" t="s">
        <v>1245</v>
      </c>
      <c r="C744" s="13">
        <v>0</v>
      </c>
      <c r="D744" s="13">
        <v>26000000</v>
      </c>
      <c r="E744" s="13">
        <v>-21778153</v>
      </c>
      <c r="F744" s="13">
        <v>0</v>
      </c>
      <c r="G744" s="13">
        <v>0</v>
      </c>
      <c r="H744" s="13">
        <v>4221847</v>
      </c>
      <c r="I744" s="13">
        <v>4221847</v>
      </c>
      <c r="J744" s="13">
        <v>0</v>
      </c>
      <c r="K744" s="13">
        <v>4221847</v>
      </c>
      <c r="L744" s="13">
        <v>0</v>
      </c>
      <c r="M744" s="13">
        <v>4221847</v>
      </c>
      <c r="N744" s="13">
        <v>4221847</v>
      </c>
      <c r="O744" s="40">
        <v>0</v>
      </c>
      <c r="P744" s="14">
        <f t="shared" si="11"/>
        <v>1</v>
      </c>
    </row>
    <row r="745" spans="1:16" ht="11.25">
      <c r="A745" s="2" t="s">
        <v>1348</v>
      </c>
      <c r="B745" s="2" t="s">
        <v>1012</v>
      </c>
      <c r="C745" s="13">
        <v>0</v>
      </c>
      <c r="D745" s="13">
        <v>119000000</v>
      </c>
      <c r="E745" s="13">
        <v>-48899600</v>
      </c>
      <c r="F745" s="13">
        <v>74000000</v>
      </c>
      <c r="G745" s="13">
        <v>80000000</v>
      </c>
      <c r="H745" s="13">
        <v>64100400</v>
      </c>
      <c r="I745" s="13">
        <v>64100400</v>
      </c>
      <c r="J745" s="13">
        <v>0</v>
      </c>
      <c r="K745" s="13">
        <v>64100400</v>
      </c>
      <c r="L745" s="13">
        <v>0</v>
      </c>
      <c r="M745" s="13">
        <v>64100400</v>
      </c>
      <c r="N745" s="13">
        <v>64100400</v>
      </c>
      <c r="O745" s="40">
        <v>0</v>
      </c>
      <c r="P745" s="14">
        <f t="shared" si="11"/>
        <v>1</v>
      </c>
    </row>
    <row r="746" spans="1:16" ht="11.25">
      <c r="A746" s="2" t="s">
        <v>1349</v>
      </c>
      <c r="B746" s="2" t="s">
        <v>1350</v>
      </c>
      <c r="C746" s="13">
        <v>0</v>
      </c>
      <c r="D746" s="13">
        <v>20000000</v>
      </c>
      <c r="E746" s="13">
        <v>0</v>
      </c>
      <c r="F746" s="13">
        <v>0</v>
      </c>
      <c r="G746" s="13">
        <v>20000000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40">
        <v>0</v>
      </c>
      <c r="P746" s="14" t="e">
        <f t="shared" si="11"/>
        <v>#DIV/0!</v>
      </c>
    </row>
    <row r="747" spans="1:16" ht="11.25">
      <c r="A747" s="2" t="s">
        <v>1351</v>
      </c>
      <c r="B747" s="2" t="s">
        <v>1307</v>
      </c>
      <c r="C747" s="13">
        <v>0</v>
      </c>
      <c r="D747" s="13">
        <v>60000000</v>
      </c>
      <c r="E747" s="13">
        <v>0</v>
      </c>
      <c r="F747" s="13">
        <v>0</v>
      </c>
      <c r="G747" s="13">
        <v>60000000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40">
        <v>0</v>
      </c>
      <c r="P747" s="14" t="e">
        <f t="shared" si="11"/>
        <v>#DIV/0!</v>
      </c>
    </row>
    <row r="748" spans="1:16" ht="11.25">
      <c r="A748" s="2" t="s">
        <v>1352</v>
      </c>
      <c r="B748" s="2" t="s">
        <v>1248</v>
      </c>
      <c r="C748" s="13">
        <v>0</v>
      </c>
      <c r="D748" s="13">
        <v>39000000</v>
      </c>
      <c r="E748" s="13">
        <v>-48899600</v>
      </c>
      <c r="F748" s="13">
        <v>74000000</v>
      </c>
      <c r="G748" s="13">
        <v>0</v>
      </c>
      <c r="H748" s="13">
        <v>64100400</v>
      </c>
      <c r="I748" s="13">
        <v>64100400</v>
      </c>
      <c r="J748" s="13">
        <v>0</v>
      </c>
      <c r="K748" s="13">
        <v>64100400</v>
      </c>
      <c r="L748" s="13">
        <v>0</v>
      </c>
      <c r="M748" s="13">
        <v>64100400</v>
      </c>
      <c r="N748" s="13">
        <v>64100400</v>
      </c>
      <c r="O748" s="40">
        <v>0</v>
      </c>
      <c r="P748" s="14">
        <f t="shared" si="11"/>
        <v>1</v>
      </c>
    </row>
    <row r="749" spans="1:16" ht="11.25">
      <c r="A749" s="2" t="s">
        <v>1353</v>
      </c>
      <c r="B749" s="2" t="s">
        <v>809</v>
      </c>
      <c r="C749" s="13">
        <v>0</v>
      </c>
      <c r="D749" s="13">
        <v>2000000</v>
      </c>
      <c r="E749" s="13">
        <v>-2000000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40">
        <v>0</v>
      </c>
      <c r="P749" s="14" t="e">
        <f t="shared" si="11"/>
        <v>#DIV/0!</v>
      </c>
    </row>
    <row r="750" spans="1:16" ht="11.25">
      <c r="A750" s="2" t="s">
        <v>1354</v>
      </c>
      <c r="B750" s="2" t="s">
        <v>1022</v>
      </c>
      <c r="C750" s="13">
        <v>0</v>
      </c>
      <c r="D750" s="13">
        <v>2000000</v>
      </c>
      <c r="E750" s="13">
        <v>-2000000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40">
        <v>0</v>
      </c>
      <c r="P750" s="14" t="e">
        <f t="shared" si="11"/>
        <v>#DIV/0!</v>
      </c>
    </row>
    <row r="751" spans="1:16" ht="22.5">
      <c r="A751" s="2" t="s">
        <v>1355</v>
      </c>
      <c r="B751" s="2" t="s">
        <v>1356</v>
      </c>
      <c r="C751" s="13">
        <v>0</v>
      </c>
      <c r="D751" s="13">
        <v>1196384702</v>
      </c>
      <c r="E751" s="13">
        <v>-1196384702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40">
        <v>0</v>
      </c>
      <c r="P751" s="14" t="e">
        <f t="shared" si="11"/>
        <v>#DIV/0!</v>
      </c>
    </row>
    <row r="752" spans="1:16" ht="22.5">
      <c r="A752" s="2" t="s">
        <v>1357</v>
      </c>
      <c r="B752" s="2" t="s">
        <v>1358</v>
      </c>
      <c r="C752" s="13">
        <v>0</v>
      </c>
      <c r="D752" s="13">
        <v>161578122</v>
      </c>
      <c r="E752" s="13">
        <v>-161578122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40">
        <v>0</v>
      </c>
      <c r="P752" s="14" t="e">
        <f t="shared" si="11"/>
        <v>#DIV/0!</v>
      </c>
    </row>
    <row r="753" spans="1:16" ht="22.5">
      <c r="A753" s="2" t="s">
        <v>1359</v>
      </c>
      <c r="B753" s="2" t="s">
        <v>1360</v>
      </c>
      <c r="C753" s="13">
        <v>0</v>
      </c>
      <c r="D753" s="13">
        <v>1000000000</v>
      </c>
      <c r="E753" s="13">
        <v>-1000000000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40">
        <v>0</v>
      </c>
      <c r="P753" s="14" t="e">
        <f t="shared" si="11"/>
        <v>#DIV/0!</v>
      </c>
    </row>
    <row r="754" spans="1:16" ht="22.5">
      <c r="A754" s="2" t="s">
        <v>1361</v>
      </c>
      <c r="B754" s="2" t="s">
        <v>1362</v>
      </c>
      <c r="C754" s="13">
        <v>0</v>
      </c>
      <c r="D754" s="13">
        <v>34806580</v>
      </c>
      <c r="E754" s="13">
        <v>-34806580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40">
        <v>0</v>
      </c>
      <c r="P754" s="14" t="e">
        <f t="shared" si="11"/>
        <v>#DIV/0!</v>
      </c>
    </row>
    <row r="755" spans="1:16" ht="11.25">
      <c r="A755" s="2" t="s">
        <v>1363</v>
      </c>
      <c r="B755" s="2" t="s">
        <v>1364</v>
      </c>
      <c r="C755" s="13">
        <v>0</v>
      </c>
      <c r="D755" s="13">
        <v>528660835.34</v>
      </c>
      <c r="E755" s="13">
        <v>-444669470.54</v>
      </c>
      <c r="F755" s="13">
        <v>0</v>
      </c>
      <c r="G755" s="13">
        <v>0</v>
      </c>
      <c r="H755" s="13">
        <v>83991364.8</v>
      </c>
      <c r="I755" s="13">
        <v>83991364.8</v>
      </c>
      <c r="J755" s="13">
        <v>0</v>
      </c>
      <c r="K755" s="13">
        <v>83991364.8</v>
      </c>
      <c r="L755" s="13">
        <v>0</v>
      </c>
      <c r="M755" s="13">
        <v>83991364.8</v>
      </c>
      <c r="N755" s="13">
        <v>83991364.8</v>
      </c>
      <c r="O755" s="40">
        <v>0</v>
      </c>
      <c r="P755" s="14">
        <f t="shared" si="11"/>
        <v>1</v>
      </c>
    </row>
    <row r="756" spans="1:16" ht="11.25">
      <c r="A756" s="2" t="s">
        <v>1365</v>
      </c>
      <c r="B756" s="2" t="s">
        <v>980</v>
      </c>
      <c r="C756" s="13">
        <v>0</v>
      </c>
      <c r="D756" s="13">
        <v>528660835.34</v>
      </c>
      <c r="E756" s="13">
        <v>-444669470.54</v>
      </c>
      <c r="F756" s="13">
        <v>0</v>
      </c>
      <c r="G756" s="13">
        <v>0</v>
      </c>
      <c r="H756" s="13">
        <v>83991364.8</v>
      </c>
      <c r="I756" s="13">
        <v>83991364.8</v>
      </c>
      <c r="J756" s="13">
        <v>0</v>
      </c>
      <c r="K756" s="13">
        <v>83991364.8</v>
      </c>
      <c r="L756" s="13">
        <v>0</v>
      </c>
      <c r="M756" s="13">
        <v>83991364.8</v>
      </c>
      <c r="N756" s="13">
        <v>83991364.8</v>
      </c>
      <c r="O756" s="40">
        <v>0</v>
      </c>
      <c r="P756" s="14">
        <f t="shared" si="11"/>
        <v>1</v>
      </c>
    </row>
    <row r="757" spans="1:16" ht="22.5">
      <c r="A757" s="2" t="s">
        <v>1366</v>
      </c>
      <c r="B757" s="2" t="s">
        <v>1367</v>
      </c>
      <c r="C757" s="13">
        <v>0</v>
      </c>
      <c r="D757" s="13">
        <v>525041986</v>
      </c>
      <c r="E757" s="13">
        <v>-441050621.2</v>
      </c>
      <c r="F757" s="13">
        <v>0</v>
      </c>
      <c r="G757" s="13">
        <v>0</v>
      </c>
      <c r="H757" s="13">
        <v>83991364.8</v>
      </c>
      <c r="I757" s="13">
        <v>83991364.8</v>
      </c>
      <c r="J757" s="13">
        <v>0</v>
      </c>
      <c r="K757" s="13">
        <v>83991364.8</v>
      </c>
      <c r="L757" s="13">
        <v>0</v>
      </c>
      <c r="M757" s="13">
        <v>83991364.8</v>
      </c>
      <c r="N757" s="13">
        <v>83991364.8</v>
      </c>
      <c r="O757" s="40">
        <v>0</v>
      </c>
      <c r="P757" s="14">
        <f t="shared" si="11"/>
        <v>1</v>
      </c>
    </row>
    <row r="758" spans="1:16" ht="11.25">
      <c r="A758" s="2" t="s">
        <v>1368</v>
      </c>
      <c r="B758" s="2" t="s">
        <v>1268</v>
      </c>
      <c r="C758" s="13">
        <v>0</v>
      </c>
      <c r="D758" s="13">
        <v>202619025</v>
      </c>
      <c r="E758" s="13">
        <v>-161114835</v>
      </c>
      <c r="F758" s="13">
        <v>0</v>
      </c>
      <c r="G758" s="13">
        <v>0</v>
      </c>
      <c r="H758" s="13">
        <v>41504190</v>
      </c>
      <c r="I758" s="13">
        <v>41504190</v>
      </c>
      <c r="J758" s="13">
        <v>0</v>
      </c>
      <c r="K758" s="13">
        <v>41504190</v>
      </c>
      <c r="L758" s="13">
        <v>0</v>
      </c>
      <c r="M758" s="13">
        <v>41504190</v>
      </c>
      <c r="N758" s="13">
        <v>41504190</v>
      </c>
      <c r="O758" s="40">
        <v>0</v>
      </c>
      <c r="P758" s="14">
        <f t="shared" si="11"/>
        <v>1</v>
      </c>
    </row>
    <row r="759" spans="1:16" ht="11.25">
      <c r="A759" s="2" t="s">
        <v>1369</v>
      </c>
      <c r="B759" s="2" t="s">
        <v>1332</v>
      </c>
      <c r="C759" s="13">
        <v>0</v>
      </c>
      <c r="D759" s="13">
        <v>39862192</v>
      </c>
      <c r="E759" s="13">
        <v>-39862192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40">
        <v>0</v>
      </c>
      <c r="P759" s="14" t="e">
        <f t="shared" si="11"/>
        <v>#DIV/0!</v>
      </c>
    </row>
    <row r="760" spans="1:16" ht="22.5">
      <c r="A760" s="2" t="s">
        <v>1370</v>
      </c>
      <c r="B760" s="2" t="s">
        <v>1240</v>
      </c>
      <c r="C760" s="13">
        <v>0</v>
      </c>
      <c r="D760" s="13">
        <v>68000000</v>
      </c>
      <c r="E760" s="13">
        <v>-68000000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40">
        <v>0</v>
      </c>
      <c r="P760" s="14" t="e">
        <f t="shared" si="11"/>
        <v>#DIV/0!</v>
      </c>
    </row>
    <row r="761" spans="1:16" ht="11.25">
      <c r="A761" s="2" t="s">
        <v>1371</v>
      </c>
      <c r="B761" s="2" t="s">
        <v>1242</v>
      </c>
      <c r="C761" s="13">
        <v>0</v>
      </c>
      <c r="D761" s="13">
        <v>94756833</v>
      </c>
      <c r="E761" s="13">
        <v>-53252643</v>
      </c>
      <c r="F761" s="13">
        <v>0</v>
      </c>
      <c r="G761" s="13">
        <v>0</v>
      </c>
      <c r="H761" s="13">
        <v>41504190</v>
      </c>
      <c r="I761" s="13">
        <v>41504190</v>
      </c>
      <c r="J761" s="13">
        <v>0</v>
      </c>
      <c r="K761" s="13">
        <v>41504190</v>
      </c>
      <c r="L761" s="13">
        <v>0</v>
      </c>
      <c r="M761" s="13">
        <v>41504190</v>
      </c>
      <c r="N761" s="13">
        <v>41504190</v>
      </c>
      <c r="O761" s="40">
        <v>0</v>
      </c>
      <c r="P761" s="14">
        <f t="shared" si="11"/>
        <v>1</v>
      </c>
    </row>
    <row r="762" spans="1:16" ht="11.25">
      <c r="A762" s="2" t="s">
        <v>1372</v>
      </c>
      <c r="B762" s="2" t="s">
        <v>1002</v>
      </c>
      <c r="C762" s="13">
        <v>0</v>
      </c>
      <c r="D762" s="13">
        <v>128167944</v>
      </c>
      <c r="E762" s="13">
        <v>-115809889.2</v>
      </c>
      <c r="F762" s="13">
        <v>0</v>
      </c>
      <c r="G762" s="13">
        <v>0</v>
      </c>
      <c r="H762" s="13">
        <v>12358054.8</v>
      </c>
      <c r="I762" s="13">
        <v>12358054.8</v>
      </c>
      <c r="J762" s="13">
        <v>0</v>
      </c>
      <c r="K762" s="13">
        <v>12358054.8</v>
      </c>
      <c r="L762" s="13">
        <v>0</v>
      </c>
      <c r="M762" s="13">
        <v>12358054.8</v>
      </c>
      <c r="N762" s="13">
        <v>12358054.8</v>
      </c>
      <c r="O762" s="40">
        <v>0</v>
      </c>
      <c r="P762" s="14">
        <f t="shared" si="11"/>
        <v>1</v>
      </c>
    </row>
    <row r="763" spans="1:16" ht="11.25">
      <c r="A763" s="2" t="s">
        <v>1373</v>
      </c>
      <c r="B763" s="2" t="s">
        <v>1286</v>
      </c>
      <c r="C763" s="13">
        <v>0</v>
      </c>
      <c r="D763" s="13">
        <v>39862192</v>
      </c>
      <c r="E763" s="13">
        <v>-39862192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40">
        <v>0</v>
      </c>
      <c r="P763" s="14" t="e">
        <f t="shared" si="11"/>
        <v>#DIV/0!</v>
      </c>
    </row>
    <row r="764" spans="1:16" ht="11.25">
      <c r="A764" s="2" t="s">
        <v>1374</v>
      </c>
      <c r="B764" s="2" t="s">
        <v>1375</v>
      </c>
      <c r="C764" s="13">
        <v>0</v>
      </c>
      <c r="D764" s="13">
        <v>68000000</v>
      </c>
      <c r="E764" s="13">
        <v>-68000000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40">
        <v>0</v>
      </c>
      <c r="P764" s="14" t="e">
        <f t="shared" si="11"/>
        <v>#DIV/0!</v>
      </c>
    </row>
    <row r="765" spans="1:16" ht="11.25">
      <c r="A765" s="2" t="s">
        <v>1376</v>
      </c>
      <c r="B765" s="2" t="s">
        <v>1245</v>
      </c>
      <c r="C765" s="13">
        <v>0</v>
      </c>
      <c r="D765" s="13">
        <v>20305752</v>
      </c>
      <c r="E765" s="13">
        <v>-7947697.2</v>
      </c>
      <c r="F765" s="13">
        <v>0</v>
      </c>
      <c r="G765" s="13">
        <v>0</v>
      </c>
      <c r="H765" s="13">
        <v>12358054.8</v>
      </c>
      <c r="I765" s="13">
        <v>12358054.8</v>
      </c>
      <c r="J765" s="13">
        <v>0</v>
      </c>
      <c r="K765" s="13">
        <v>12358054.8</v>
      </c>
      <c r="L765" s="13">
        <v>0</v>
      </c>
      <c r="M765" s="13">
        <v>12358054.8</v>
      </c>
      <c r="N765" s="13">
        <v>12358054.8</v>
      </c>
      <c r="O765" s="40">
        <v>0</v>
      </c>
      <c r="P765" s="14">
        <f t="shared" si="11"/>
        <v>1</v>
      </c>
    </row>
    <row r="766" spans="1:16" ht="11.25">
      <c r="A766" s="2" t="s">
        <v>1377</v>
      </c>
      <c r="B766" s="2" t="s">
        <v>1012</v>
      </c>
      <c r="C766" s="13">
        <v>0</v>
      </c>
      <c r="D766" s="13">
        <v>79789017</v>
      </c>
      <c r="E766" s="13">
        <v>-49659897</v>
      </c>
      <c r="F766" s="13">
        <v>0</v>
      </c>
      <c r="G766" s="13">
        <v>0</v>
      </c>
      <c r="H766" s="13">
        <v>30129120</v>
      </c>
      <c r="I766" s="13">
        <v>30129120</v>
      </c>
      <c r="J766" s="13">
        <v>0</v>
      </c>
      <c r="K766" s="13">
        <v>30129120</v>
      </c>
      <c r="L766" s="13">
        <v>0</v>
      </c>
      <c r="M766" s="13">
        <v>30129120</v>
      </c>
      <c r="N766" s="13">
        <v>30129120</v>
      </c>
      <c r="O766" s="40">
        <v>0</v>
      </c>
      <c r="P766" s="14">
        <f t="shared" si="11"/>
        <v>1</v>
      </c>
    </row>
    <row r="767" spans="1:16" ht="11.25">
      <c r="A767" s="2" t="s">
        <v>1378</v>
      </c>
      <c r="B767" s="2" t="s">
        <v>1350</v>
      </c>
      <c r="C767" s="13">
        <v>0</v>
      </c>
      <c r="D767" s="13">
        <v>39862192</v>
      </c>
      <c r="E767" s="13">
        <v>-39862192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40">
        <v>0</v>
      </c>
      <c r="P767" s="14" t="e">
        <f t="shared" si="11"/>
        <v>#DIV/0!</v>
      </c>
    </row>
    <row r="768" spans="1:16" ht="11.25">
      <c r="A768" s="2" t="s">
        <v>1379</v>
      </c>
      <c r="B768" s="2" t="s">
        <v>1248</v>
      </c>
      <c r="C768" s="13">
        <v>0</v>
      </c>
      <c r="D768" s="13">
        <v>39926825</v>
      </c>
      <c r="E768" s="13">
        <v>-9797705</v>
      </c>
      <c r="F768" s="13">
        <v>0</v>
      </c>
      <c r="G768" s="13">
        <v>0</v>
      </c>
      <c r="H768" s="13">
        <v>30129120</v>
      </c>
      <c r="I768" s="13">
        <v>30129120</v>
      </c>
      <c r="J768" s="13">
        <v>0</v>
      </c>
      <c r="K768" s="13">
        <v>30129120</v>
      </c>
      <c r="L768" s="13">
        <v>0</v>
      </c>
      <c r="M768" s="13">
        <v>30129120</v>
      </c>
      <c r="N768" s="13">
        <v>30129120</v>
      </c>
      <c r="O768" s="40">
        <v>0</v>
      </c>
      <c r="P768" s="14">
        <f t="shared" si="11"/>
        <v>1</v>
      </c>
    </row>
    <row r="769" spans="1:16" ht="11.25">
      <c r="A769" s="2" t="s">
        <v>1380</v>
      </c>
      <c r="B769" s="2" t="s">
        <v>1381</v>
      </c>
      <c r="C769" s="13">
        <v>0</v>
      </c>
      <c r="D769" s="13">
        <v>114466000</v>
      </c>
      <c r="E769" s="13">
        <v>-114466000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40">
        <v>0</v>
      </c>
      <c r="P769" s="14" t="e">
        <f t="shared" si="11"/>
        <v>#DIV/0!</v>
      </c>
    </row>
    <row r="770" spans="1:16" ht="11.25">
      <c r="A770" s="2" t="s">
        <v>1382</v>
      </c>
      <c r="B770" s="2" t="s">
        <v>1022</v>
      </c>
      <c r="C770" s="13">
        <v>0</v>
      </c>
      <c r="D770" s="13">
        <v>114466000</v>
      </c>
      <c r="E770" s="13">
        <v>-114466000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40">
        <v>0</v>
      </c>
      <c r="P770" s="14" t="e">
        <f t="shared" si="11"/>
        <v>#DIV/0!</v>
      </c>
    </row>
    <row r="771" spans="1:16" ht="33.75">
      <c r="A771" s="2" t="s">
        <v>1383</v>
      </c>
      <c r="B771" s="2" t="s">
        <v>1384</v>
      </c>
      <c r="C771" s="13">
        <v>0</v>
      </c>
      <c r="D771" s="13">
        <v>3618849.34</v>
      </c>
      <c r="E771" s="13">
        <v>-3618849.34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40">
        <v>0</v>
      </c>
      <c r="P771" s="14" t="e">
        <f t="shared" si="11"/>
        <v>#DIV/0!</v>
      </c>
    </row>
    <row r="772" spans="1:16" ht="22.5">
      <c r="A772" s="2" t="s">
        <v>1385</v>
      </c>
      <c r="B772" s="2" t="s">
        <v>1358</v>
      </c>
      <c r="C772" s="13">
        <v>0</v>
      </c>
      <c r="D772" s="13">
        <v>3618849.34</v>
      </c>
      <c r="E772" s="13">
        <v>-3618849.34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40">
        <v>0</v>
      </c>
      <c r="P772" s="14" t="e">
        <f t="shared" si="11"/>
        <v>#DIV/0!</v>
      </c>
    </row>
    <row r="773" spans="1:16" ht="11.25">
      <c r="A773" s="2" t="s">
        <v>1386</v>
      </c>
      <c r="B773" s="2" t="s">
        <v>1387</v>
      </c>
      <c r="C773" s="13">
        <v>0</v>
      </c>
      <c r="D773" s="13">
        <v>2277119717</v>
      </c>
      <c r="E773" s="13">
        <v>-1984561815</v>
      </c>
      <c r="F773" s="13">
        <v>16757846</v>
      </c>
      <c r="G773" s="13">
        <v>16757846</v>
      </c>
      <c r="H773" s="13">
        <v>292557902</v>
      </c>
      <c r="I773" s="13">
        <v>292557902</v>
      </c>
      <c r="J773" s="13">
        <v>0</v>
      </c>
      <c r="K773" s="13">
        <v>292557902</v>
      </c>
      <c r="L773" s="13">
        <v>0</v>
      </c>
      <c r="M773" s="13">
        <v>292557902</v>
      </c>
      <c r="N773" s="13">
        <v>292557902</v>
      </c>
      <c r="O773" s="40">
        <v>0</v>
      </c>
      <c r="P773" s="14">
        <f t="shared" si="11"/>
        <v>1</v>
      </c>
    </row>
    <row r="774" spans="1:16" ht="11.25">
      <c r="A774" s="2" t="s">
        <v>1388</v>
      </c>
      <c r="B774" s="2" t="s">
        <v>980</v>
      </c>
      <c r="C774" s="13">
        <v>0</v>
      </c>
      <c r="D774" s="13">
        <v>2277119717</v>
      </c>
      <c r="E774" s="13">
        <v>-1984561815</v>
      </c>
      <c r="F774" s="13">
        <v>16757846</v>
      </c>
      <c r="G774" s="13">
        <v>16757846</v>
      </c>
      <c r="H774" s="13">
        <v>292557902</v>
      </c>
      <c r="I774" s="13">
        <v>292557902</v>
      </c>
      <c r="J774" s="13">
        <v>0</v>
      </c>
      <c r="K774" s="13">
        <v>292557902</v>
      </c>
      <c r="L774" s="13">
        <v>0</v>
      </c>
      <c r="M774" s="13">
        <v>292557902</v>
      </c>
      <c r="N774" s="13">
        <v>292557902</v>
      </c>
      <c r="O774" s="40">
        <v>0</v>
      </c>
      <c r="P774" s="14">
        <f t="shared" si="11"/>
        <v>1</v>
      </c>
    </row>
    <row r="775" spans="1:16" ht="22.5">
      <c r="A775" s="2" t="s">
        <v>1389</v>
      </c>
      <c r="B775" s="2" t="s">
        <v>982</v>
      </c>
      <c r="C775" s="13">
        <v>0</v>
      </c>
      <c r="D775" s="13">
        <v>2255842177</v>
      </c>
      <c r="E775" s="13">
        <v>-1963284275</v>
      </c>
      <c r="F775" s="13">
        <v>16757846</v>
      </c>
      <c r="G775" s="13">
        <v>16757846</v>
      </c>
      <c r="H775" s="13">
        <v>292557902</v>
      </c>
      <c r="I775" s="13">
        <v>292557902</v>
      </c>
      <c r="J775" s="13">
        <v>0</v>
      </c>
      <c r="K775" s="13">
        <v>292557902</v>
      </c>
      <c r="L775" s="13">
        <v>0</v>
      </c>
      <c r="M775" s="13">
        <v>292557902</v>
      </c>
      <c r="N775" s="13">
        <v>292557902</v>
      </c>
      <c r="O775" s="40">
        <v>0</v>
      </c>
      <c r="P775" s="14">
        <f t="shared" si="11"/>
        <v>1</v>
      </c>
    </row>
    <row r="776" spans="1:16" ht="11.25">
      <c r="A776" s="2" t="s">
        <v>1390</v>
      </c>
      <c r="B776" s="2" t="s">
        <v>984</v>
      </c>
      <c r="C776" s="13">
        <v>0</v>
      </c>
      <c r="D776" s="13">
        <v>1535277897</v>
      </c>
      <c r="E776" s="13">
        <v>-1325593079</v>
      </c>
      <c r="F776" s="13">
        <v>11950827</v>
      </c>
      <c r="G776" s="13">
        <v>16757846</v>
      </c>
      <c r="H776" s="13">
        <v>204877799</v>
      </c>
      <c r="I776" s="13">
        <v>204877799</v>
      </c>
      <c r="J776" s="13">
        <v>0</v>
      </c>
      <c r="K776" s="13">
        <v>204877799</v>
      </c>
      <c r="L776" s="13">
        <v>0</v>
      </c>
      <c r="M776" s="13">
        <v>204877799</v>
      </c>
      <c r="N776" s="13">
        <v>204877799</v>
      </c>
      <c r="O776" s="40">
        <v>0</v>
      </c>
      <c r="P776" s="14">
        <f t="shared" si="11"/>
        <v>1</v>
      </c>
    </row>
    <row r="777" spans="1:16" ht="11.25">
      <c r="A777" s="2" t="s">
        <v>1391</v>
      </c>
      <c r="B777" s="2" t="s">
        <v>1392</v>
      </c>
      <c r="C777" s="13">
        <v>0</v>
      </c>
      <c r="D777" s="13">
        <v>530000000</v>
      </c>
      <c r="E777" s="13">
        <v>-530000000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40">
        <v>0</v>
      </c>
      <c r="P777" s="14" t="e">
        <f t="shared" si="11"/>
        <v>#DIV/0!</v>
      </c>
    </row>
    <row r="778" spans="1:16" ht="11.25">
      <c r="A778" s="2" t="s">
        <v>1393</v>
      </c>
      <c r="B778" s="2" t="s">
        <v>988</v>
      </c>
      <c r="C778" s="13">
        <v>0</v>
      </c>
      <c r="D778" s="13">
        <v>50000000</v>
      </c>
      <c r="E778" s="13">
        <v>-50000000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40">
        <v>0</v>
      </c>
      <c r="P778" s="14" t="e">
        <f t="shared" si="11"/>
        <v>#DIV/0!</v>
      </c>
    </row>
    <row r="779" spans="1:16" ht="11.25">
      <c r="A779" s="2" t="s">
        <v>1394</v>
      </c>
      <c r="B779" s="2" t="s">
        <v>990</v>
      </c>
      <c r="C779" s="13">
        <v>0</v>
      </c>
      <c r="D779" s="13">
        <v>80000000</v>
      </c>
      <c r="E779" s="13">
        <v>-80000000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40">
        <v>0</v>
      </c>
      <c r="P779" s="14" t="e">
        <f t="shared" si="11"/>
        <v>#DIV/0!</v>
      </c>
    </row>
    <row r="780" spans="1:16" ht="11.25">
      <c r="A780" s="2" t="s">
        <v>1395</v>
      </c>
      <c r="B780" s="2" t="s">
        <v>992</v>
      </c>
      <c r="C780" s="13">
        <v>0</v>
      </c>
      <c r="D780" s="13">
        <v>256142896</v>
      </c>
      <c r="E780" s="13">
        <v>-256142896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40">
        <v>0</v>
      </c>
      <c r="P780" s="14" t="e">
        <f t="shared" si="11"/>
        <v>#DIV/0!</v>
      </c>
    </row>
    <row r="781" spans="1:16" ht="11.25">
      <c r="A781" s="2" t="s">
        <v>1396</v>
      </c>
      <c r="B781" s="2" t="s">
        <v>996</v>
      </c>
      <c r="C781" s="13">
        <v>0</v>
      </c>
      <c r="D781" s="13">
        <v>150000000</v>
      </c>
      <c r="E781" s="13">
        <v>-150000000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40">
        <v>0</v>
      </c>
      <c r="P781" s="14" t="e">
        <f t="shared" si="11"/>
        <v>#DIV/0!</v>
      </c>
    </row>
    <row r="782" spans="1:16" ht="22.5">
      <c r="A782" s="2" t="s">
        <v>1397</v>
      </c>
      <c r="B782" s="2" t="s">
        <v>1398</v>
      </c>
      <c r="C782" s="13">
        <v>0</v>
      </c>
      <c r="D782" s="13">
        <v>159135001</v>
      </c>
      <c r="E782" s="13">
        <v>-142377155</v>
      </c>
      <c r="F782" s="13">
        <v>0</v>
      </c>
      <c r="G782" s="13">
        <v>16757846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40">
        <v>0</v>
      </c>
      <c r="P782" s="14" t="e">
        <f t="shared" si="11"/>
        <v>#DIV/0!</v>
      </c>
    </row>
    <row r="783" spans="1:16" ht="11.25">
      <c r="A783" s="2" t="s">
        <v>1399</v>
      </c>
      <c r="B783" s="2" t="s">
        <v>1000</v>
      </c>
      <c r="C783" s="13">
        <v>0</v>
      </c>
      <c r="D783" s="13">
        <v>310000000</v>
      </c>
      <c r="E783" s="13">
        <v>-117073028</v>
      </c>
      <c r="F783" s="13">
        <v>11950827</v>
      </c>
      <c r="G783" s="13">
        <v>0</v>
      </c>
      <c r="H783" s="13">
        <v>204877799</v>
      </c>
      <c r="I783" s="13">
        <v>204877799</v>
      </c>
      <c r="J783" s="13">
        <v>0</v>
      </c>
      <c r="K783" s="13">
        <v>204877799</v>
      </c>
      <c r="L783" s="13">
        <v>0</v>
      </c>
      <c r="M783" s="13">
        <v>204877799</v>
      </c>
      <c r="N783" s="13">
        <v>204877799</v>
      </c>
      <c r="O783" s="40">
        <v>0</v>
      </c>
      <c r="P783" s="14">
        <f t="shared" si="11"/>
        <v>1</v>
      </c>
    </row>
    <row r="784" spans="1:16" ht="11.25">
      <c r="A784" s="2" t="s">
        <v>1400</v>
      </c>
      <c r="B784" s="2" t="s">
        <v>1002</v>
      </c>
      <c r="C784" s="13">
        <v>0</v>
      </c>
      <c r="D784" s="13">
        <v>353000000</v>
      </c>
      <c r="E784" s="13">
        <v>-352838916</v>
      </c>
      <c r="F784" s="13">
        <v>4807019</v>
      </c>
      <c r="G784" s="13">
        <v>0</v>
      </c>
      <c r="H784" s="13">
        <v>4968103</v>
      </c>
      <c r="I784" s="13">
        <v>4968103</v>
      </c>
      <c r="J784" s="13">
        <v>0</v>
      </c>
      <c r="K784" s="13">
        <v>4968103</v>
      </c>
      <c r="L784" s="13">
        <v>0</v>
      </c>
      <c r="M784" s="13">
        <v>4968103</v>
      </c>
      <c r="N784" s="13">
        <v>4968103</v>
      </c>
      <c r="O784" s="40">
        <v>0</v>
      </c>
      <c r="P784" s="14">
        <f t="shared" si="11"/>
        <v>1</v>
      </c>
    </row>
    <row r="785" spans="1:16" ht="11.25">
      <c r="A785" s="2" t="s">
        <v>1401</v>
      </c>
      <c r="B785" s="2" t="s">
        <v>1402</v>
      </c>
      <c r="C785" s="13">
        <v>0</v>
      </c>
      <c r="D785" s="13">
        <v>350000000</v>
      </c>
      <c r="E785" s="13">
        <v>-350000000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40">
        <v>0</v>
      </c>
      <c r="P785" s="14" t="e">
        <f t="shared" si="11"/>
        <v>#DIV/0!</v>
      </c>
    </row>
    <row r="786" spans="1:16" ht="11.25">
      <c r="A786" s="2" t="s">
        <v>1403</v>
      </c>
      <c r="B786" s="2" t="s">
        <v>1010</v>
      </c>
      <c r="C786" s="13">
        <v>0</v>
      </c>
      <c r="D786" s="13">
        <v>3000000</v>
      </c>
      <c r="E786" s="13">
        <v>-2838916</v>
      </c>
      <c r="F786" s="13">
        <v>4807019</v>
      </c>
      <c r="G786" s="13">
        <v>0</v>
      </c>
      <c r="H786" s="13">
        <v>4968103</v>
      </c>
      <c r="I786" s="13">
        <v>4968103</v>
      </c>
      <c r="J786" s="13">
        <v>0</v>
      </c>
      <c r="K786" s="13">
        <v>4968103</v>
      </c>
      <c r="L786" s="13">
        <v>0</v>
      </c>
      <c r="M786" s="13">
        <v>4968103</v>
      </c>
      <c r="N786" s="13">
        <v>4968103</v>
      </c>
      <c r="O786" s="40">
        <v>0</v>
      </c>
      <c r="P786" s="14">
        <f t="shared" si="11"/>
        <v>1</v>
      </c>
    </row>
    <row r="787" spans="1:16" ht="11.25">
      <c r="A787" s="2" t="s">
        <v>1404</v>
      </c>
      <c r="B787" s="2" t="s">
        <v>1012</v>
      </c>
      <c r="C787" s="13">
        <v>0</v>
      </c>
      <c r="D787" s="13">
        <v>367564280</v>
      </c>
      <c r="E787" s="13">
        <v>-284852280</v>
      </c>
      <c r="F787" s="13">
        <v>0</v>
      </c>
      <c r="G787" s="13">
        <v>0</v>
      </c>
      <c r="H787" s="13">
        <v>82712000</v>
      </c>
      <c r="I787" s="13">
        <v>82712000</v>
      </c>
      <c r="J787" s="13">
        <v>0</v>
      </c>
      <c r="K787" s="13">
        <v>82712000</v>
      </c>
      <c r="L787" s="13">
        <v>0</v>
      </c>
      <c r="M787" s="13">
        <v>82712000</v>
      </c>
      <c r="N787" s="13">
        <v>82712000</v>
      </c>
      <c r="O787" s="40">
        <v>0</v>
      </c>
      <c r="P787" s="14">
        <f t="shared" si="11"/>
        <v>1</v>
      </c>
    </row>
    <row r="788" spans="1:16" ht="11.25">
      <c r="A788" s="2" t="s">
        <v>1405</v>
      </c>
      <c r="B788" s="2" t="s">
        <v>1406</v>
      </c>
      <c r="C788" s="13">
        <v>0</v>
      </c>
      <c r="D788" s="13">
        <v>100000000</v>
      </c>
      <c r="E788" s="13">
        <v>-100000000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40">
        <v>0</v>
      </c>
      <c r="P788" s="14" t="e">
        <f t="shared" si="11"/>
        <v>#DIV/0!</v>
      </c>
    </row>
    <row r="789" spans="1:16" ht="11.25">
      <c r="A789" s="2" t="s">
        <v>1407</v>
      </c>
      <c r="B789" s="2" t="s">
        <v>1307</v>
      </c>
      <c r="C789" s="13">
        <v>0</v>
      </c>
      <c r="D789" s="13">
        <v>137564280</v>
      </c>
      <c r="E789" s="13">
        <v>-137564280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40">
        <v>0</v>
      </c>
      <c r="P789" s="14" t="e">
        <f t="shared" si="11"/>
        <v>#DIV/0!</v>
      </c>
    </row>
    <row r="790" spans="1:16" ht="11.25">
      <c r="A790" s="2" t="s">
        <v>1408</v>
      </c>
      <c r="B790" s="2" t="s">
        <v>1248</v>
      </c>
      <c r="C790" s="13">
        <v>0</v>
      </c>
      <c r="D790" s="13">
        <v>130000000</v>
      </c>
      <c r="E790" s="13">
        <v>-47288000</v>
      </c>
      <c r="F790" s="13">
        <v>0</v>
      </c>
      <c r="G790" s="13">
        <v>0</v>
      </c>
      <c r="H790" s="13">
        <v>82712000</v>
      </c>
      <c r="I790" s="13">
        <v>82712000</v>
      </c>
      <c r="J790" s="13">
        <v>0</v>
      </c>
      <c r="K790" s="13">
        <v>82712000</v>
      </c>
      <c r="L790" s="13">
        <v>0</v>
      </c>
      <c r="M790" s="13">
        <v>82712000</v>
      </c>
      <c r="N790" s="13">
        <v>82712000</v>
      </c>
      <c r="O790" s="40">
        <v>0</v>
      </c>
      <c r="P790" s="14">
        <f aca="true" t="shared" si="12" ref="P790:P817">+K790/H790</f>
        <v>1</v>
      </c>
    </row>
    <row r="791" spans="1:16" ht="22.5">
      <c r="A791" s="2" t="s">
        <v>1409</v>
      </c>
      <c r="B791" s="2" t="s">
        <v>1410</v>
      </c>
      <c r="C791" s="13">
        <v>0</v>
      </c>
      <c r="D791" s="13">
        <v>21277540</v>
      </c>
      <c r="E791" s="13">
        <v>-21277540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40">
        <v>0</v>
      </c>
      <c r="P791" s="14" t="e">
        <f t="shared" si="12"/>
        <v>#DIV/0!</v>
      </c>
    </row>
    <row r="792" spans="1:16" ht="22.5">
      <c r="A792" s="2" t="s">
        <v>1411</v>
      </c>
      <c r="B792" s="2" t="s">
        <v>1412</v>
      </c>
      <c r="C792" s="13">
        <v>0</v>
      </c>
      <c r="D792" s="13">
        <v>4457185</v>
      </c>
      <c r="E792" s="13">
        <v>-4457185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40">
        <v>0</v>
      </c>
      <c r="P792" s="14" t="e">
        <f t="shared" si="12"/>
        <v>#DIV/0!</v>
      </c>
    </row>
    <row r="793" spans="1:16" ht="22.5">
      <c r="A793" s="2" t="s">
        <v>1413</v>
      </c>
      <c r="B793" s="2" t="s">
        <v>1414</v>
      </c>
      <c r="C793" s="13">
        <v>0</v>
      </c>
      <c r="D793" s="13">
        <v>16820355</v>
      </c>
      <c r="E793" s="13">
        <v>-16820355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40">
        <v>0</v>
      </c>
      <c r="P793" s="14" t="e">
        <f t="shared" si="12"/>
        <v>#DIV/0!</v>
      </c>
    </row>
    <row r="794" spans="1:16" ht="11.25">
      <c r="A794" s="2" t="s">
        <v>1447</v>
      </c>
      <c r="B794" s="2" t="s">
        <v>1448</v>
      </c>
      <c r="C794" s="13">
        <v>0</v>
      </c>
      <c r="D794" s="13">
        <v>437600197</v>
      </c>
      <c r="E794" s="13">
        <v>-339799865</v>
      </c>
      <c r="F794" s="13">
        <v>0</v>
      </c>
      <c r="G794" s="13">
        <v>0</v>
      </c>
      <c r="H794" s="13">
        <v>97800332</v>
      </c>
      <c r="I794" s="13">
        <v>97800332</v>
      </c>
      <c r="J794" s="13">
        <v>0</v>
      </c>
      <c r="K794" s="13">
        <v>97800332</v>
      </c>
      <c r="L794" s="13">
        <v>0</v>
      </c>
      <c r="M794" s="13">
        <v>97800332</v>
      </c>
      <c r="N794" s="13">
        <v>97800332</v>
      </c>
      <c r="O794" s="13">
        <v>0</v>
      </c>
      <c r="P794" s="14">
        <f t="shared" si="12"/>
        <v>1</v>
      </c>
    </row>
    <row r="795" spans="1:16" ht="11.25">
      <c r="A795" s="2" t="s">
        <v>1449</v>
      </c>
      <c r="B795" s="2" t="s">
        <v>980</v>
      </c>
      <c r="C795" s="13">
        <v>0</v>
      </c>
      <c r="D795" s="13">
        <v>437600197</v>
      </c>
      <c r="E795" s="13">
        <v>-339799865</v>
      </c>
      <c r="F795" s="13">
        <v>0</v>
      </c>
      <c r="G795" s="13">
        <v>0</v>
      </c>
      <c r="H795" s="13">
        <v>97800332</v>
      </c>
      <c r="I795" s="13">
        <v>97800332</v>
      </c>
      <c r="J795" s="13">
        <v>0</v>
      </c>
      <c r="K795" s="13">
        <v>97800332</v>
      </c>
      <c r="L795" s="13">
        <v>0</v>
      </c>
      <c r="M795" s="13">
        <v>97800332</v>
      </c>
      <c r="N795" s="13">
        <v>97800332</v>
      </c>
      <c r="O795" s="13">
        <v>0</v>
      </c>
      <c r="P795" s="14">
        <f t="shared" si="12"/>
        <v>1</v>
      </c>
    </row>
    <row r="796" spans="1:16" ht="22.5">
      <c r="A796" s="2" t="s">
        <v>1450</v>
      </c>
      <c r="B796" s="2" t="s">
        <v>1451</v>
      </c>
      <c r="C796" s="13">
        <v>0</v>
      </c>
      <c r="D796" s="13">
        <v>286018272</v>
      </c>
      <c r="E796" s="13">
        <v>-188217940</v>
      </c>
      <c r="F796" s="13">
        <v>0</v>
      </c>
      <c r="G796" s="13">
        <v>0</v>
      </c>
      <c r="H796" s="13">
        <v>97800332</v>
      </c>
      <c r="I796" s="13">
        <v>97800332</v>
      </c>
      <c r="J796" s="13">
        <v>0</v>
      </c>
      <c r="K796" s="13">
        <v>97800332</v>
      </c>
      <c r="L796" s="13">
        <v>0</v>
      </c>
      <c r="M796" s="13">
        <v>97800332</v>
      </c>
      <c r="N796" s="13">
        <v>97800332</v>
      </c>
      <c r="O796" s="13">
        <v>0</v>
      </c>
      <c r="P796" s="14">
        <f t="shared" si="12"/>
        <v>1</v>
      </c>
    </row>
    <row r="797" spans="1:16" ht="11.25">
      <c r="A797" s="2" t="s">
        <v>1452</v>
      </c>
      <c r="B797" s="2" t="s">
        <v>984</v>
      </c>
      <c r="C797" s="13">
        <v>0</v>
      </c>
      <c r="D797" s="13">
        <v>62128929.67</v>
      </c>
      <c r="E797" s="13">
        <v>-36017869.67</v>
      </c>
      <c r="F797" s="13">
        <v>0</v>
      </c>
      <c r="G797" s="13">
        <v>0</v>
      </c>
      <c r="H797" s="13">
        <v>26111060</v>
      </c>
      <c r="I797" s="13">
        <v>26111060</v>
      </c>
      <c r="J797" s="13">
        <v>0</v>
      </c>
      <c r="K797" s="13">
        <v>26111060</v>
      </c>
      <c r="L797" s="13">
        <v>0</v>
      </c>
      <c r="M797" s="13">
        <v>26111060</v>
      </c>
      <c r="N797" s="13">
        <v>26111060</v>
      </c>
      <c r="O797" s="13">
        <v>0</v>
      </c>
      <c r="P797" s="14">
        <f t="shared" si="12"/>
        <v>1</v>
      </c>
    </row>
    <row r="798" spans="1:16" ht="11.25">
      <c r="A798" s="2" t="s">
        <v>1453</v>
      </c>
      <c r="B798" s="2" t="s">
        <v>1454</v>
      </c>
      <c r="C798" s="13">
        <v>0</v>
      </c>
      <c r="D798" s="13">
        <v>29843529.67</v>
      </c>
      <c r="E798" s="13">
        <v>-29843529.67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4" t="e">
        <f t="shared" si="12"/>
        <v>#DIV/0!</v>
      </c>
    </row>
    <row r="799" spans="1:16" ht="11.25">
      <c r="A799" s="2" t="s">
        <v>1455</v>
      </c>
      <c r="B799" s="2" t="s">
        <v>1456</v>
      </c>
      <c r="C799" s="13">
        <v>0</v>
      </c>
      <c r="D799" s="13">
        <v>32285400</v>
      </c>
      <c r="E799" s="13">
        <v>-6174340</v>
      </c>
      <c r="F799" s="13">
        <v>0</v>
      </c>
      <c r="G799" s="13">
        <v>0</v>
      </c>
      <c r="H799" s="13">
        <v>26111060</v>
      </c>
      <c r="I799" s="13">
        <v>26111060</v>
      </c>
      <c r="J799" s="13">
        <v>0</v>
      </c>
      <c r="K799" s="13">
        <v>26111060</v>
      </c>
      <c r="L799" s="13">
        <v>0</v>
      </c>
      <c r="M799" s="13">
        <v>26111060</v>
      </c>
      <c r="N799" s="13">
        <v>26111060</v>
      </c>
      <c r="O799" s="13">
        <v>0</v>
      </c>
      <c r="P799" s="14">
        <f t="shared" si="12"/>
        <v>1</v>
      </c>
    </row>
    <row r="800" spans="1:16" ht="11.25">
      <c r="A800" s="2" t="s">
        <v>1457</v>
      </c>
      <c r="B800" s="2" t="s">
        <v>1458</v>
      </c>
      <c r="C800" s="13">
        <v>0</v>
      </c>
      <c r="D800" s="13">
        <v>87216985.33</v>
      </c>
      <c r="E800" s="13">
        <v>-69478985.33</v>
      </c>
      <c r="F800" s="13">
        <v>0</v>
      </c>
      <c r="G800" s="13">
        <v>0</v>
      </c>
      <c r="H800" s="13">
        <v>17738000</v>
      </c>
      <c r="I800" s="13">
        <v>17738000</v>
      </c>
      <c r="J800" s="13">
        <v>0</v>
      </c>
      <c r="K800" s="13">
        <v>17738000</v>
      </c>
      <c r="L800" s="13">
        <v>0</v>
      </c>
      <c r="M800" s="13">
        <v>17738000</v>
      </c>
      <c r="N800" s="13">
        <v>17738000</v>
      </c>
      <c r="O800" s="13">
        <v>0</v>
      </c>
      <c r="P800" s="14">
        <f t="shared" si="12"/>
        <v>1</v>
      </c>
    </row>
    <row r="801" spans="1:16" ht="11.25">
      <c r="A801" s="2" t="s">
        <v>1459</v>
      </c>
      <c r="B801" s="2" t="s">
        <v>1460</v>
      </c>
      <c r="C801" s="13">
        <v>0</v>
      </c>
      <c r="D801" s="13">
        <v>30000000</v>
      </c>
      <c r="E801" s="13">
        <v>-30000000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4" t="e">
        <f t="shared" si="12"/>
        <v>#DIV/0!</v>
      </c>
    </row>
    <row r="802" spans="1:16" ht="11.25">
      <c r="A802" s="2" t="s">
        <v>1461</v>
      </c>
      <c r="B802" s="2" t="s">
        <v>1006</v>
      </c>
      <c r="C802" s="13">
        <v>0</v>
      </c>
      <c r="D802" s="13">
        <v>31356533.33</v>
      </c>
      <c r="E802" s="13">
        <v>-31356533.33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4" t="e">
        <f t="shared" si="12"/>
        <v>#DIV/0!</v>
      </c>
    </row>
    <row r="803" spans="1:16" ht="11.25">
      <c r="A803" s="2" t="s">
        <v>1462</v>
      </c>
      <c r="B803" s="2" t="s">
        <v>1010</v>
      </c>
      <c r="C803" s="13">
        <v>0</v>
      </c>
      <c r="D803" s="13">
        <v>25860452</v>
      </c>
      <c r="E803" s="13">
        <v>-8122452</v>
      </c>
      <c r="F803" s="13">
        <v>0</v>
      </c>
      <c r="G803" s="13">
        <v>0</v>
      </c>
      <c r="H803" s="13">
        <v>17738000</v>
      </c>
      <c r="I803" s="13">
        <v>17738000</v>
      </c>
      <c r="J803" s="13">
        <v>0</v>
      </c>
      <c r="K803" s="13">
        <v>17738000</v>
      </c>
      <c r="L803" s="13">
        <v>0</v>
      </c>
      <c r="M803" s="13">
        <v>17738000</v>
      </c>
      <c r="N803" s="13">
        <v>17738000</v>
      </c>
      <c r="O803" s="13">
        <v>0</v>
      </c>
      <c r="P803" s="14">
        <f t="shared" si="12"/>
        <v>1</v>
      </c>
    </row>
    <row r="804" spans="1:16" ht="11.25">
      <c r="A804" s="2" t="s">
        <v>1463</v>
      </c>
      <c r="B804" s="2" t="s">
        <v>1012</v>
      </c>
      <c r="C804" s="13">
        <v>0</v>
      </c>
      <c r="D804" s="13">
        <v>46139179</v>
      </c>
      <c r="E804" s="13">
        <v>-28401179</v>
      </c>
      <c r="F804" s="13">
        <v>0</v>
      </c>
      <c r="G804" s="13">
        <v>0</v>
      </c>
      <c r="H804" s="13">
        <v>17738000</v>
      </c>
      <c r="I804" s="13">
        <v>17738000</v>
      </c>
      <c r="J804" s="13">
        <v>0</v>
      </c>
      <c r="K804" s="13">
        <v>17738000</v>
      </c>
      <c r="L804" s="13">
        <v>0</v>
      </c>
      <c r="M804" s="13">
        <v>17738000</v>
      </c>
      <c r="N804" s="13">
        <v>17738000</v>
      </c>
      <c r="O804" s="13">
        <v>0</v>
      </c>
      <c r="P804" s="14">
        <f t="shared" si="12"/>
        <v>1</v>
      </c>
    </row>
    <row r="805" spans="1:16" ht="11.25">
      <c r="A805" s="2" t="s">
        <v>1464</v>
      </c>
      <c r="B805" s="2" t="s">
        <v>1016</v>
      </c>
      <c r="C805" s="13">
        <v>0</v>
      </c>
      <c r="D805" s="13">
        <v>27278727</v>
      </c>
      <c r="E805" s="13">
        <v>-27278727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4" t="e">
        <f t="shared" si="12"/>
        <v>#DIV/0!</v>
      </c>
    </row>
    <row r="806" spans="1:16" ht="11.25">
      <c r="A806" s="2" t="s">
        <v>1465</v>
      </c>
      <c r="B806" s="2" t="s">
        <v>1466</v>
      </c>
      <c r="C806" s="13">
        <v>0</v>
      </c>
      <c r="D806" s="13">
        <v>18860452</v>
      </c>
      <c r="E806" s="13">
        <v>-1122452</v>
      </c>
      <c r="F806" s="13">
        <v>0</v>
      </c>
      <c r="G806" s="13">
        <v>0</v>
      </c>
      <c r="H806" s="13">
        <v>17738000</v>
      </c>
      <c r="I806" s="13">
        <v>17738000</v>
      </c>
      <c r="J806" s="13">
        <v>0</v>
      </c>
      <c r="K806" s="13">
        <v>17738000</v>
      </c>
      <c r="L806" s="13">
        <v>0</v>
      </c>
      <c r="M806" s="13">
        <v>17738000</v>
      </c>
      <c r="N806" s="13">
        <v>17738000</v>
      </c>
      <c r="O806" s="13">
        <v>0</v>
      </c>
      <c r="P806" s="14">
        <f t="shared" si="12"/>
        <v>1</v>
      </c>
    </row>
    <row r="807" spans="1:16" ht="11.25">
      <c r="A807" s="2" t="s">
        <v>1467</v>
      </c>
      <c r="B807" s="2" t="s">
        <v>1020</v>
      </c>
      <c r="C807" s="13">
        <v>0</v>
      </c>
      <c r="D807" s="13">
        <v>90533178</v>
      </c>
      <c r="E807" s="13">
        <v>-54319906</v>
      </c>
      <c r="F807" s="13">
        <v>0</v>
      </c>
      <c r="G807" s="13">
        <v>0</v>
      </c>
      <c r="H807" s="13">
        <v>36213272</v>
      </c>
      <c r="I807" s="13">
        <v>36213272</v>
      </c>
      <c r="J807" s="13">
        <v>0</v>
      </c>
      <c r="K807" s="13">
        <v>36213272</v>
      </c>
      <c r="L807" s="13">
        <v>0</v>
      </c>
      <c r="M807" s="13">
        <v>36213272</v>
      </c>
      <c r="N807" s="13">
        <v>36213272</v>
      </c>
      <c r="O807" s="13">
        <v>0</v>
      </c>
      <c r="P807" s="14">
        <f t="shared" si="12"/>
        <v>1</v>
      </c>
    </row>
    <row r="808" spans="1:16" ht="11.25">
      <c r="A808" s="2" t="s">
        <v>1468</v>
      </c>
      <c r="B808" s="2" t="s">
        <v>1022</v>
      </c>
      <c r="C808" s="13">
        <v>0</v>
      </c>
      <c r="D808" s="13">
        <v>90533178</v>
      </c>
      <c r="E808" s="13">
        <v>-54319906</v>
      </c>
      <c r="F808" s="13">
        <v>0</v>
      </c>
      <c r="G808" s="13">
        <v>0</v>
      </c>
      <c r="H808" s="13">
        <v>36213272</v>
      </c>
      <c r="I808" s="13">
        <v>36213272</v>
      </c>
      <c r="J808" s="13">
        <v>0</v>
      </c>
      <c r="K808" s="13">
        <v>36213272</v>
      </c>
      <c r="L808" s="13">
        <v>0</v>
      </c>
      <c r="M808" s="13">
        <v>36213272</v>
      </c>
      <c r="N808" s="13">
        <v>36213272</v>
      </c>
      <c r="O808" s="13">
        <v>0</v>
      </c>
      <c r="P808" s="14">
        <f t="shared" si="12"/>
        <v>1</v>
      </c>
    </row>
    <row r="809" spans="1:16" ht="22.5">
      <c r="A809" s="2" t="s">
        <v>1469</v>
      </c>
      <c r="B809" s="2" t="s">
        <v>1470</v>
      </c>
      <c r="C809" s="13">
        <v>0</v>
      </c>
      <c r="D809" s="13">
        <v>151581925</v>
      </c>
      <c r="E809" s="13">
        <v>-151581925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4" t="e">
        <f t="shared" si="12"/>
        <v>#DIV/0!</v>
      </c>
    </row>
    <row r="810" spans="1:16" ht="11.25">
      <c r="A810" s="2" t="s">
        <v>1471</v>
      </c>
      <c r="B810" s="2" t="s">
        <v>1472</v>
      </c>
      <c r="C810" s="13">
        <v>0</v>
      </c>
      <c r="D810" s="13">
        <v>125952006.33</v>
      </c>
      <c r="E810" s="13">
        <v>-125952006.33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4" t="e">
        <f t="shared" si="12"/>
        <v>#DIV/0!</v>
      </c>
    </row>
    <row r="811" spans="1:16" ht="11.25">
      <c r="A811" s="2" t="s">
        <v>1473</v>
      </c>
      <c r="B811" s="2" t="s">
        <v>992</v>
      </c>
      <c r="C811" s="13">
        <v>0</v>
      </c>
      <c r="D811" s="13">
        <v>116711250.33</v>
      </c>
      <c r="E811" s="13">
        <v>-116711250.33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4" t="e">
        <f t="shared" si="12"/>
        <v>#DIV/0!</v>
      </c>
    </row>
    <row r="812" spans="1:16" ht="11.25">
      <c r="A812" s="2" t="s">
        <v>1474</v>
      </c>
      <c r="B812" s="2" t="s">
        <v>1000</v>
      </c>
      <c r="C812" s="13">
        <v>0</v>
      </c>
      <c r="D812" s="13">
        <v>9240756</v>
      </c>
      <c r="E812" s="13">
        <v>-9240756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4" t="e">
        <f t="shared" si="12"/>
        <v>#DIV/0!</v>
      </c>
    </row>
    <row r="813" spans="1:16" ht="11.25">
      <c r="A813" s="2" t="s">
        <v>1475</v>
      </c>
      <c r="B813" s="2" t="s">
        <v>1002</v>
      </c>
      <c r="C813" s="13">
        <v>0</v>
      </c>
      <c r="D813" s="13">
        <v>22549666.67</v>
      </c>
      <c r="E813" s="13">
        <v>-22549666.67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4" t="e">
        <f t="shared" si="12"/>
        <v>#DIV/0!</v>
      </c>
    </row>
    <row r="814" spans="1:16" ht="11.25">
      <c r="A814" s="2" t="s">
        <v>1476</v>
      </c>
      <c r="B814" s="2" t="s">
        <v>1342</v>
      </c>
      <c r="C814" s="13">
        <v>0</v>
      </c>
      <c r="D814" s="13">
        <v>19469414.67</v>
      </c>
      <c r="E814" s="13">
        <v>-19469414.67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4" t="e">
        <f t="shared" si="12"/>
        <v>#DIV/0!</v>
      </c>
    </row>
    <row r="815" spans="1:16" ht="11.25">
      <c r="A815" s="2" t="s">
        <v>1477</v>
      </c>
      <c r="B815" s="2" t="s">
        <v>1010</v>
      </c>
      <c r="C815" s="13">
        <v>0</v>
      </c>
      <c r="D815" s="13">
        <v>3080252</v>
      </c>
      <c r="E815" s="13">
        <v>-3080252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4" t="e">
        <f t="shared" si="12"/>
        <v>#DIV/0!</v>
      </c>
    </row>
    <row r="816" spans="1:16" ht="11.25">
      <c r="A816" s="2" t="s">
        <v>1478</v>
      </c>
      <c r="B816" s="2" t="s">
        <v>1012</v>
      </c>
      <c r="C816" s="13">
        <v>0</v>
      </c>
      <c r="D816" s="13">
        <v>3080252</v>
      </c>
      <c r="E816" s="13">
        <v>-3080252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4" t="e">
        <f t="shared" si="12"/>
        <v>#DIV/0!</v>
      </c>
    </row>
    <row r="817" spans="1:16" ht="11.25">
      <c r="A817" s="2" t="s">
        <v>1479</v>
      </c>
      <c r="B817" s="2" t="s">
        <v>1018</v>
      </c>
      <c r="C817" s="13">
        <v>0</v>
      </c>
      <c r="D817" s="13">
        <v>3080252</v>
      </c>
      <c r="E817" s="13">
        <v>-3080252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4" t="e">
        <f t="shared" si="12"/>
        <v>#DIV/0!</v>
      </c>
    </row>
  </sheetData>
  <sheetProtection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3" max="3" width="50.7109375" style="0" customWidth="1"/>
    <col min="4" max="4" width="11.7109375" style="0" bestFit="1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9.57421875" style="37" customWidth="1"/>
  </cols>
  <sheetData>
    <row r="2" spans="2:17" ht="12.75">
      <c r="B2" s="63" t="s">
        <v>1209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" t="str">
        <f>+Ejecución!A548</f>
        <v>223132101</v>
      </c>
      <c r="C5" s="2" t="str">
        <f>+Ejecución!B548</f>
        <v>Otros Proyectos de Inversión - Cofinanciación</v>
      </c>
      <c r="D5" s="13">
        <f>+Ejecución!C548</f>
        <v>12000000000</v>
      </c>
      <c r="E5" s="13">
        <f>+Ejecución!D548</f>
        <v>0</v>
      </c>
      <c r="F5" s="13">
        <f>+Ejecución!E548</f>
        <v>0</v>
      </c>
      <c r="G5" s="13">
        <f>+Ejecución!F548</f>
        <v>0</v>
      </c>
      <c r="H5" s="13">
        <f>+Ejecución!G548</f>
        <v>5798948732</v>
      </c>
      <c r="I5" s="13">
        <f>+Ejecución!H548</f>
        <v>6201051268</v>
      </c>
      <c r="J5" s="13">
        <f>+Ejecución!I548</f>
        <v>5719003411</v>
      </c>
      <c r="K5" s="13">
        <f>+Ejecución!J548</f>
        <v>482047857</v>
      </c>
      <c r="L5" s="13">
        <f>+Ejecución!K548</f>
        <v>5719003411</v>
      </c>
      <c r="M5" s="13">
        <f>+Ejecución!L548</f>
        <v>0</v>
      </c>
      <c r="N5" s="13">
        <f>+Ejecución!M548</f>
        <v>2537514449.84</v>
      </c>
      <c r="O5" s="13">
        <f>+Ejecución!N548</f>
        <v>2528728849.84</v>
      </c>
      <c r="P5" s="13">
        <f>+Ejecución!O548</f>
        <v>8785600</v>
      </c>
      <c r="Q5" s="36">
        <f>+L5/I5</f>
        <v>0.9222635265914398</v>
      </c>
    </row>
    <row r="6" spans="2:17" ht="12.75">
      <c r="B6" s="2" t="str">
        <f>+Ejecución!A568</f>
        <v>22403</v>
      </c>
      <c r="C6" s="2" t="str">
        <f>+Ejecución!B568</f>
        <v>Convenio N° 2178 Invias (Junín Barbacoas)</v>
      </c>
      <c r="D6" s="13">
        <f>+Ejecución!C568</f>
        <v>0</v>
      </c>
      <c r="E6" s="13">
        <f>+Ejecución!D568</f>
        <v>39990000000</v>
      </c>
      <c r="F6" s="13">
        <f>+Ejecución!E568</f>
        <v>0</v>
      </c>
      <c r="G6" s="13">
        <f>+Ejecución!F568</f>
        <v>0</v>
      </c>
      <c r="H6" s="13">
        <f>+Ejecución!G568</f>
        <v>0</v>
      </c>
      <c r="I6" s="13">
        <f>+Ejecución!H568</f>
        <v>39990000000</v>
      </c>
      <c r="J6" s="13">
        <f>+Ejecución!I568</f>
        <v>9279412171</v>
      </c>
      <c r="K6" s="13">
        <f>+Ejecución!J568</f>
        <v>30710587829</v>
      </c>
      <c r="L6" s="13">
        <f>+Ejecución!K568</f>
        <v>9279412171</v>
      </c>
      <c r="M6" s="13">
        <f>+Ejecución!L568</f>
        <v>0</v>
      </c>
      <c r="N6" s="13">
        <f>+Ejecución!M568</f>
        <v>37348640</v>
      </c>
      <c r="O6" s="13">
        <f>+Ejecución!N568</f>
        <v>37348640</v>
      </c>
      <c r="P6" s="13">
        <f>+Ejecución!O568</f>
        <v>0</v>
      </c>
      <c r="Q6" s="36">
        <f>+L6/I6</f>
        <v>0.23204331510377593</v>
      </c>
    </row>
    <row r="8" spans="2:17" ht="12.75">
      <c r="B8" s="62" t="s">
        <v>1207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48" t="s">
        <v>1071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49"/>
    </row>
    <row r="11" spans="2:17" ht="12.75">
      <c r="B11" s="33"/>
      <c r="C11" s="25" t="s">
        <v>1080</v>
      </c>
      <c r="D11" s="26">
        <f>+D5+D6</f>
        <v>12000000000</v>
      </c>
      <c r="E11" s="26">
        <f aca="true" t="shared" si="0" ref="E11:P11">+E5+E6</f>
        <v>39990000000</v>
      </c>
      <c r="F11" s="26">
        <f t="shared" si="0"/>
        <v>0</v>
      </c>
      <c r="G11" s="26">
        <f t="shared" si="0"/>
        <v>0</v>
      </c>
      <c r="H11" s="26">
        <f t="shared" si="0"/>
        <v>5798948732</v>
      </c>
      <c r="I11" s="26">
        <f t="shared" si="0"/>
        <v>46191051268</v>
      </c>
      <c r="J11" s="26">
        <f t="shared" si="0"/>
        <v>14998415582</v>
      </c>
      <c r="K11" s="26">
        <f t="shared" si="0"/>
        <v>31192635686</v>
      </c>
      <c r="L11" s="26">
        <f t="shared" si="0"/>
        <v>14998415582</v>
      </c>
      <c r="M11" s="26">
        <f t="shared" si="0"/>
        <v>0</v>
      </c>
      <c r="N11" s="26">
        <f t="shared" si="0"/>
        <v>2574863089.84</v>
      </c>
      <c r="O11" s="26">
        <f t="shared" si="0"/>
        <v>2566077489.84</v>
      </c>
      <c r="P11" s="26">
        <f t="shared" si="0"/>
        <v>8785600</v>
      </c>
      <c r="Q11" s="36">
        <f>+L11/I11</f>
        <v>0.32470392360155104</v>
      </c>
    </row>
    <row r="12" spans="2:17" ht="12.75">
      <c r="B12" s="61" t="s">
        <v>1208</v>
      </c>
      <c r="C12" s="61"/>
      <c r="D12" s="27">
        <f aca="true" t="shared" si="1" ref="D12:P12">SUM(D11:D11)</f>
        <v>12000000000</v>
      </c>
      <c r="E12" s="27">
        <f t="shared" si="1"/>
        <v>39990000000</v>
      </c>
      <c r="F12" s="27">
        <f t="shared" si="1"/>
        <v>0</v>
      </c>
      <c r="G12" s="27">
        <f t="shared" si="1"/>
        <v>0</v>
      </c>
      <c r="H12" s="27">
        <f t="shared" si="1"/>
        <v>5798948732</v>
      </c>
      <c r="I12" s="27">
        <f t="shared" si="1"/>
        <v>46191051268</v>
      </c>
      <c r="J12" s="27">
        <f t="shared" si="1"/>
        <v>14998415582</v>
      </c>
      <c r="K12" s="27">
        <f t="shared" si="1"/>
        <v>31192635686</v>
      </c>
      <c r="L12" s="27">
        <f t="shared" si="1"/>
        <v>14998415582</v>
      </c>
      <c r="M12" s="27">
        <f t="shared" si="1"/>
        <v>0</v>
      </c>
      <c r="N12" s="27">
        <f t="shared" si="1"/>
        <v>2574863089.84</v>
      </c>
      <c r="O12" s="27">
        <f t="shared" si="1"/>
        <v>2566077489.84</v>
      </c>
      <c r="P12" s="27">
        <f t="shared" si="1"/>
        <v>8785600</v>
      </c>
      <c r="Q12" s="35">
        <f>+L12/I12</f>
        <v>0.32470392360155104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.57421875" style="0" customWidth="1"/>
    <col min="3" max="3" width="51.421875" style="0" customWidth="1"/>
    <col min="10" max="10" width="14.8515625" style="0" customWidth="1"/>
    <col min="12" max="12" width="13.57421875" style="0" customWidth="1"/>
    <col min="14" max="14" width="13.00390625" style="0" customWidth="1"/>
    <col min="16" max="16" width="12.28125" style="0" customWidth="1"/>
    <col min="17" max="17" width="9.00390625" style="37" customWidth="1"/>
  </cols>
  <sheetData>
    <row r="2" spans="2:17" ht="12.75">
      <c r="B2" s="63" t="s">
        <v>1140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+Ejecución!A275</f>
        <v>214161</v>
      </c>
      <c r="C5" s="23" t="str">
        <f>+Ejecución!B275</f>
        <v>PROTECCIÓN INTEGRAL A LA NIÑEZ, ADOLESCENCIA Y JUVENTUD</v>
      </c>
      <c r="D5" s="29">
        <f>+Ejecución!C275</f>
        <v>1184000000</v>
      </c>
      <c r="E5" s="29">
        <f>+Ejecución!D275</f>
        <v>0</v>
      </c>
      <c r="F5" s="29">
        <f>+Ejecución!E275</f>
        <v>0</v>
      </c>
      <c r="G5" s="29">
        <f>+Ejecución!F275</f>
        <v>15000000</v>
      </c>
      <c r="H5" s="29">
        <f>+Ejecución!G275</f>
        <v>0</v>
      </c>
      <c r="I5" s="29">
        <f>+Ejecución!H275</f>
        <v>1199000000</v>
      </c>
      <c r="J5" s="29">
        <f>+Ejecución!I275</f>
        <v>716499199.59</v>
      </c>
      <c r="K5" s="29">
        <f>+Ejecución!J275</f>
        <v>482500800.41</v>
      </c>
      <c r="L5" s="29">
        <f>+Ejecución!K275</f>
        <v>716499199.59</v>
      </c>
      <c r="M5" s="29">
        <f>+Ejecución!L275</f>
        <v>0</v>
      </c>
      <c r="N5" s="29">
        <f>+Ejecución!M275</f>
        <v>573763832</v>
      </c>
      <c r="O5" s="29">
        <f>+Ejecución!N275</f>
        <v>390970514</v>
      </c>
      <c r="P5" s="29">
        <f>+Ejecución!O275</f>
        <v>182793318</v>
      </c>
      <c r="Q5" s="35">
        <f>+L5/I5</f>
        <v>0.5975806502001668</v>
      </c>
    </row>
    <row r="6" spans="2:17" ht="22.5">
      <c r="B6" s="2" t="str">
        <f>+Ejecución!A276</f>
        <v>21416101</v>
      </c>
      <c r="C6" s="2" t="str">
        <f>+Ejecución!B276</f>
        <v>Protección de derechos y generación de oportunidades para  la niñez, la adolescencia y la juventud en el departamento de Nariño.</v>
      </c>
      <c r="D6" s="13">
        <f>+Ejecución!C276</f>
        <v>1184000000</v>
      </c>
      <c r="E6" s="13">
        <f>+Ejecución!D276</f>
        <v>0</v>
      </c>
      <c r="F6" s="13">
        <f>+Ejecución!E276</f>
        <v>0</v>
      </c>
      <c r="G6" s="13">
        <f>+Ejecución!F276</f>
        <v>15000000</v>
      </c>
      <c r="H6" s="13">
        <f>+Ejecución!G276</f>
        <v>0</v>
      </c>
      <c r="I6" s="13">
        <f>+Ejecución!H276</f>
        <v>1199000000</v>
      </c>
      <c r="J6" s="13">
        <f>+Ejecución!I276</f>
        <v>716499199.59</v>
      </c>
      <c r="K6" s="13">
        <f>+Ejecución!J276</f>
        <v>482500800.41</v>
      </c>
      <c r="L6" s="13">
        <f>+Ejecución!K276</f>
        <v>716499199.59</v>
      </c>
      <c r="M6" s="13">
        <f>+Ejecución!L276</f>
        <v>0</v>
      </c>
      <c r="N6" s="13">
        <f>+Ejecución!M276</f>
        <v>573763832</v>
      </c>
      <c r="O6" s="13">
        <f>+Ejecución!N276</f>
        <v>390970514</v>
      </c>
      <c r="P6" s="13">
        <f>+Ejecución!O276</f>
        <v>182793318</v>
      </c>
      <c r="Q6" s="36">
        <f aca="true" t="shared" si="0" ref="Q6:Q12">+L6/I6</f>
        <v>0.5975806502001668</v>
      </c>
    </row>
    <row r="7" spans="2:17" s="31" customFormat="1" ht="12.75">
      <c r="B7" s="23" t="str">
        <f>+Ejecución!A277</f>
        <v>214162</v>
      </c>
      <c r="C7" s="23" t="str">
        <f>+Ejecución!B277</f>
        <v>ATENCIÓN Y APOYO AL ADULTO MAYOR</v>
      </c>
      <c r="D7" s="29">
        <f>+Ejecución!C277</f>
        <v>950000000</v>
      </c>
      <c r="E7" s="29">
        <f>+Ejecución!D277</f>
        <v>0</v>
      </c>
      <c r="F7" s="29">
        <f>+Ejecución!E277</f>
        <v>0</v>
      </c>
      <c r="G7" s="29">
        <f>+Ejecución!F277</f>
        <v>0</v>
      </c>
      <c r="H7" s="29">
        <f>+Ejecución!G277</f>
        <v>0</v>
      </c>
      <c r="I7" s="29">
        <f>+Ejecución!H277</f>
        <v>950000000</v>
      </c>
      <c r="J7" s="29">
        <f>+Ejecución!I277</f>
        <v>895316240</v>
      </c>
      <c r="K7" s="29">
        <f>+Ejecución!J277</f>
        <v>54683760</v>
      </c>
      <c r="L7" s="29">
        <f>+Ejecución!K277</f>
        <v>895316240</v>
      </c>
      <c r="M7" s="29">
        <f>+Ejecución!L277</f>
        <v>0</v>
      </c>
      <c r="N7" s="29">
        <f>+Ejecución!M277</f>
        <v>156507460</v>
      </c>
      <c r="O7" s="29">
        <f>+Ejecución!N277</f>
        <v>155452900</v>
      </c>
      <c r="P7" s="29">
        <f>+Ejecución!O277</f>
        <v>1054560</v>
      </c>
      <c r="Q7" s="35">
        <f t="shared" si="0"/>
        <v>0.942438147368421</v>
      </c>
    </row>
    <row r="8" spans="2:17" ht="22.5">
      <c r="B8" s="2" t="str">
        <f>+Ejecución!A278</f>
        <v>21416201</v>
      </c>
      <c r="C8" s="2" t="str">
        <f>+Ejecución!B278</f>
        <v>Protección de derechos y atención a adultos mayores  en el departamento de Nariño. </v>
      </c>
      <c r="D8" s="13">
        <f>+Ejecución!C278</f>
        <v>950000000</v>
      </c>
      <c r="E8" s="13">
        <f>+Ejecución!D278</f>
        <v>0</v>
      </c>
      <c r="F8" s="13">
        <f>+Ejecución!E278</f>
        <v>0</v>
      </c>
      <c r="G8" s="13">
        <f>+Ejecución!F278</f>
        <v>0</v>
      </c>
      <c r="H8" s="13">
        <f>+Ejecución!G278</f>
        <v>0</v>
      </c>
      <c r="I8" s="13">
        <f>+Ejecución!H278</f>
        <v>950000000</v>
      </c>
      <c r="J8" s="13">
        <f>+Ejecución!I278</f>
        <v>895316240</v>
      </c>
      <c r="K8" s="13">
        <f>+Ejecución!J278</f>
        <v>54683760</v>
      </c>
      <c r="L8" s="13">
        <f>+Ejecución!K278</f>
        <v>895316240</v>
      </c>
      <c r="M8" s="13">
        <f>+Ejecución!L278</f>
        <v>0</v>
      </c>
      <c r="N8" s="13">
        <f>+Ejecución!M278</f>
        <v>156507460</v>
      </c>
      <c r="O8" s="13">
        <f>+Ejecución!N278</f>
        <v>155452900</v>
      </c>
      <c r="P8" s="13">
        <f>+Ejecución!O278</f>
        <v>1054560</v>
      </c>
      <c r="Q8" s="36">
        <f t="shared" si="0"/>
        <v>0.942438147368421</v>
      </c>
    </row>
    <row r="9" spans="2:17" s="31" customFormat="1" ht="12.75">
      <c r="B9" s="23" t="str">
        <f>+Ejecución!A279</f>
        <v>214163</v>
      </c>
      <c r="C9" s="23" t="str">
        <f>+Ejecución!B279</f>
        <v>MUJER Y GÉNERO</v>
      </c>
      <c r="D9" s="29">
        <f>+Ejecución!C279</f>
        <v>1100000000</v>
      </c>
      <c r="E9" s="29">
        <f>+Ejecución!D279</f>
        <v>0</v>
      </c>
      <c r="F9" s="29">
        <f>+Ejecución!E279</f>
        <v>0</v>
      </c>
      <c r="G9" s="29">
        <f>+Ejecución!F279</f>
        <v>0</v>
      </c>
      <c r="H9" s="29">
        <f>+Ejecución!G279</f>
        <v>0</v>
      </c>
      <c r="I9" s="29">
        <f>+Ejecución!H279</f>
        <v>1100000000</v>
      </c>
      <c r="J9" s="29">
        <f>+Ejecución!I279</f>
        <v>904306872</v>
      </c>
      <c r="K9" s="29">
        <f>+Ejecución!J279</f>
        <v>195693128</v>
      </c>
      <c r="L9" s="29">
        <f>+Ejecución!K279</f>
        <v>904306872</v>
      </c>
      <c r="M9" s="29">
        <f>+Ejecución!L279</f>
        <v>0</v>
      </c>
      <c r="N9" s="29">
        <f>+Ejecución!M279</f>
        <v>723946860</v>
      </c>
      <c r="O9" s="29">
        <f>+Ejecución!N279</f>
        <v>362892300</v>
      </c>
      <c r="P9" s="29">
        <f>+Ejecución!O279</f>
        <v>361054560</v>
      </c>
      <c r="Q9" s="35">
        <f t="shared" si="0"/>
        <v>0.8220971563636363</v>
      </c>
    </row>
    <row r="10" spans="2:17" ht="22.5">
      <c r="B10" s="2" t="str">
        <f>+Ejecución!A280</f>
        <v>21416301</v>
      </c>
      <c r="C10" s="2" t="str">
        <f>+Ejecución!B280</f>
        <v>Protección de derechos y generación de oportunidades para  mujeres y población LGBTI  en el departamento de Nariño.</v>
      </c>
      <c r="D10" s="13">
        <f>+Ejecución!C280</f>
        <v>1100000000</v>
      </c>
      <c r="E10" s="13">
        <f>+Ejecución!D280</f>
        <v>0</v>
      </c>
      <c r="F10" s="13">
        <f>+Ejecución!E280</f>
        <v>0</v>
      </c>
      <c r="G10" s="13">
        <f>+Ejecución!F280</f>
        <v>0</v>
      </c>
      <c r="H10" s="13">
        <f>+Ejecución!G280</f>
        <v>0</v>
      </c>
      <c r="I10" s="13">
        <f>+Ejecución!H280</f>
        <v>1100000000</v>
      </c>
      <c r="J10" s="13">
        <f>+Ejecución!I280</f>
        <v>904306872</v>
      </c>
      <c r="K10" s="13">
        <f>+Ejecución!J280</f>
        <v>195693128</v>
      </c>
      <c r="L10" s="13">
        <f>+Ejecución!K280</f>
        <v>904306872</v>
      </c>
      <c r="M10" s="13">
        <f>+Ejecución!L280</f>
        <v>0</v>
      </c>
      <c r="N10" s="13">
        <f>+Ejecución!M280</f>
        <v>723946860</v>
      </c>
      <c r="O10" s="13">
        <f>+Ejecución!N280</f>
        <v>362892300</v>
      </c>
      <c r="P10" s="13">
        <f>+Ejecución!O280</f>
        <v>361054560</v>
      </c>
      <c r="Q10" s="36">
        <f t="shared" si="0"/>
        <v>0.8220971563636363</v>
      </c>
    </row>
    <row r="11" spans="2:17" s="31" customFormat="1" ht="12.75">
      <c r="B11" s="23" t="str">
        <f>+Ejecución!A281</f>
        <v>214164</v>
      </c>
      <c r="C11" s="23" t="str">
        <f>+Ejecución!B281</f>
        <v>PROGRAMAS DE DISCAPACIDAD </v>
      </c>
      <c r="D11" s="29">
        <f>+Ejecución!C281</f>
        <v>950000000</v>
      </c>
      <c r="E11" s="29">
        <f>+Ejecución!D281</f>
        <v>0</v>
      </c>
      <c r="F11" s="29">
        <f>+Ejecución!E281</f>
        <v>0</v>
      </c>
      <c r="G11" s="29">
        <f>+Ejecución!F281</f>
        <v>50000000</v>
      </c>
      <c r="H11" s="29">
        <f>+Ejecución!G281</f>
        <v>65000000</v>
      </c>
      <c r="I11" s="29">
        <f>+Ejecución!H281</f>
        <v>935000000</v>
      </c>
      <c r="J11" s="29">
        <f>+Ejecución!I281</f>
        <v>461450840</v>
      </c>
      <c r="K11" s="29">
        <f>+Ejecución!J281</f>
        <v>473549160</v>
      </c>
      <c r="L11" s="29">
        <f>+Ejecución!K281</f>
        <v>461450840</v>
      </c>
      <c r="M11" s="29">
        <f>+Ejecución!L281</f>
        <v>0</v>
      </c>
      <c r="N11" s="29">
        <f>+Ejecución!M281</f>
        <v>278156800</v>
      </c>
      <c r="O11" s="29">
        <f>+Ejecución!N281</f>
        <v>199175680</v>
      </c>
      <c r="P11" s="29">
        <f>+Ejecución!O281</f>
        <v>78981120</v>
      </c>
      <c r="Q11" s="35">
        <f t="shared" si="0"/>
        <v>0.4935303101604278</v>
      </c>
    </row>
    <row r="12" spans="2:17" ht="22.5">
      <c r="B12" s="2" t="str">
        <f>+Ejecución!A282</f>
        <v>21416401</v>
      </c>
      <c r="C12" s="2" t="str">
        <f>+Ejecución!B282</f>
        <v>Protección de derechos e inclusión social  de personas en situación de discapacidad  en el departamento de Nariño.</v>
      </c>
      <c r="D12" s="13">
        <f>+Ejecución!C282</f>
        <v>950000000</v>
      </c>
      <c r="E12" s="13">
        <f>+Ejecución!D282</f>
        <v>0</v>
      </c>
      <c r="F12" s="13">
        <f>+Ejecución!E282</f>
        <v>0</v>
      </c>
      <c r="G12" s="13">
        <f>+Ejecución!F282</f>
        <v>0</v>
      </c>
      <c r="H12" s="13">
        <f>+Ejecución!G282</f>
        <v>65000000</v>
      </c>
      <c r="I12" s="13">
        <f>+Ejecución!H282</f>
        <v>885000000</v>
      </c>
      <c r="J12" s="13">
        <f>+Ejecución!I282</f>
        <v>454961240</v>
      </c>
      <c r="K12" s="13">
        <f>+Ejecución!J282</f>
        <v>430038760</v>
      </c>
      <c r="L12" s="13">
        <f>+Ejecución!K282</f>
        <v>454961240</v>
      </c>
      <c r="M12" s="13">
        <f>+Ejecución!L282</f>
        <v>0</v>
      </c>
      <c r="N12" s="13">
        <f>+Ejecución!M282</f>
        <v>271667200</v>
      </c>
      <c r="O12" s="13">
        <f>+Ejecución!N282</f>
        <v>192686080</v>
      </c>
      <c r="P12" s="13">
        <f>+Ejecución!O282</f>
        <v>78981120</v>
      </c>
      <c r="Q12" s="36">
        <f t="shared" si="0"/>
        <v>0.5140804971751413</v>
      </c>
    </row>
    <row r="13" spans="2:17" ht="12.75">
      <c r="B13" s="2" t="str">
        <f>+Ejecución!A283</f>
        <v>21416402</v>
      </c>
      <c r="C13" s="2" t="str">
        <f>+Ejecución!B283</f>
        <v>Habitante de calle</v>
      </c>
      <c r="D13" s="13">
        <f>+Ejecución!C283</f>
        <v>0</v>
      </c>
      <c r="E13" s="13">
        <f>+Ejecución!D283</f>
        <v>0</v>
      </c>
      <c r="F13" s="13">
        <f>+Ejecución!E283</f>
        <v>0</v>
      </c>
      <c r="G13" s="13">
        <f>+Ejecución!F283</f>
        <v>50000000</v>
      </c>
      <c r="H13" s="13">
        <f>+Ejecución!G283</f>
        <v>0</v>
      </c>
      <c r="I13" s="13">
        <f>+Ejecución!H283</f>
        <v>50000000</v>
      </c>
      <c r="J13" s="13">
        <f>+Ejecución!I283</f>
        <v>6489600</v>
      </c>
      <c r="K13" s="13">
        <f>+Ejecución!J283</f>
        <v>43510400</v>
      </c>
      <c r="L13" s="13">
        <f>+Ejecución!K283</f>
        <v>6489600</v>
      </c>
      <c r="M13" s="13">
        <f>+Ejecución!L283</f>
        <v>0</v>
      </c>
      <c r="N13" s="13">
        <f>+Ejecución!M283</f>
        <v>6489600</v>
      </c>
      <c r="O13" s="13">
        <f>+Ejecución!N283</f>
        <v>6489600</v>
      </c>
      <c r="P13" s="13">
        <f>+Ejecución!O283</f>
        <v>0</v>
      </c>
      <c r="Q13" s="36">
        <f>+L13/I13</f>
        <v>0.129792</v>
      </c>
    </row>
    <row r="15" spans="2:17" ht="12.75">
      <c r="B15" s="62" t="s">
        <v>1141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12.75">
      <c r="B16" s="51" t="s">
        <v>1059</v>
      </c>
      <c r="C16" s="53" t="s">
        <v>1060</v>
      </c>
      <c r="D16" s="48" t="s">
        <v>1061</v>
      </c>
      <c r="E16" s="9" t="s">
        <v>1062</v>
      </c>
      <c r="F16" s="10"/>
      <c r="G16" s="10"/>
      <c r="H16" s="11"/>
      <c r="I16" s="48" t="s">
        <v>1063</v>
      </c>
      <c r="J16" s="48" t="s">
        <v>1064</v>
      </c>
      <c r="K16" s="48" t="s">
        <v>1065</v>
      </c>
      <c r="L16" s="48" t="s">
        <v>1066</v>
      </c>
      <c r="M16" s="48" t="s">
        <v>1067</v>
      </c>
      <c r="N16" s="48" t="s">
        <v>1068</v>
      </c>
      <c r="O16" s="48" t="s">
        <v>1069</v>
      </c>
      <c r="P16" s="48" t="s">
        <v>1070</v>
      </c>
      <c r="Q16" s="48" t="s">
        <v>1071</v>
      </c>
    </row>
    <row r="17" spans="2:17" ht="12.75">
      <c r="B17" s="52"/>
      <c r="C17" s="54"/>
      <c r="D17" s="49"/>
      <c r="E17" s="12" t="s">
        <v>1072</v>
      </c>
      <c r="F17" s="12" t="s">
        <v>1073</v>
      </c>
      <c r="G17" s="12" t="s">
        <v>1074</v>
      </c>
      <c r="H17" s="12" t="s">
        <v>1075</v>
      </c>
      <c r="I17" s="49"/>
      <c r="J17" s="49"/>
      <c r="K17" s="49"/>
      <c r="L17" s="49"/>
      <c r="M17" s="49"/>
      <c r="N17" s="49"/>
      <c r="O17" s="49"/>
      <c r="P17" s="49"/>
      <c r="Q17" s="49"/>
    </row>
    <row r="18" spans="2:17" ht="12.75">
      <c r="B18" s="24"/>
      <c r="C18" s="25" t="s">
        <v>1105</v>
      </c>
      <c r="D18" s="26">
        <f>+D5+D7+D9+D11</f>
        <v>4184000000</v>
      </c>
      <c r="E18" s="26">
        <f aca="true" t="shared" si="1" ref="E18:P18">+E5+E7+E9+E11</f>
        <v>0</v>
      </c>
      <c r="F18" s="26">
        <f t="shared" si="1"/>
        <v>0</v>
      </c>
      <c r="G18" s="26">
        <f t="shared" si="1"/>
        <v>65000000</v>
      </c>
      <c r="H18" s="26">
        <f t="shared" si="1"/>
        <v>65000000</v>
      </c>
      <c r="I18" s="26">
        <f t="shared" si="1"/>
        <v>4184000000</v>
      </c>
      <c r="J18" s="26">
        <f t="shared" si="1"/>
        <v>2977573151.59</v>
      </c>
      <c r="K18" s="26">
        <f t="shared" si="1"/>
        <v>1206426848.41</v>
      </c>
      <c r="L18" s="26">
        <f t="shared" si="1"/>
        <v>2977573151.59</v>
      </c>
      <c r="M18" s="26">
        <f t="shared" si="1"/>
        <v>0</v>
      </c>
      <c r="N18" s="26">
        <f t="shared" si="1"/>
        <v>1732374952</v>
      </c>
      <c r="O18" s="26">
        <f t="shared" si="1"/>
        <v>1108491394</v>
      </c>
      <c r="P18" s="26">
        <f t="shared" si="1"/>
        <v>623883558</v>
      </c>
      <c r="Q18" s="36">
        <f>+L18/I18</f>
        <v>0.711657062999522</v>
      </c>
    </row>
    <row r="19" spans="2:17" ht="12.75">
      <c r="B19" s="61" t="s">
        <v>1142</v>
      </c>
      <c r="C19" s="61"/>
      <c r="D19" s="27">
        <f>+D18</f>
        <v>4184000000</v>
      </c>
      <c r="E19" s="27">
        <f aca="true" t="shared" si="2" ref="E19:P19">+E18</f>
        <v>0</v>
      </c>
      <c r="F19" s="27">
        <f t="shared" si="2"/>
        <v>0</v>
      </c>
      <c r="G19" s="27">
        <f t="shared" si="2"/>
        <v>65000000</v>
      </c>
      <c r="H19" s="27">
        <f t="shared" si="2"/>
        <v>65000000</v>
      </c>
      <c r="I19" s="27">
        <f t="shared" si="2"/>
        <v>4184000000</v>
      </c>
      <c r="J19" s="27">
        <f t="shared" si="2"/>
        <v>2977573151.59</v>
      </c>
      <c r="K19" s="27">
        <f t="shared" si="2"/>
        <v>1206426848.41</v>
      </c>
      <c r="L19" s="27">
        <f t="shared" si="2"/>
        <v>2977573151.59</v>
      </c>
      <c r="M19" s="27">
        <f t="shared" si="2"/>
        <v>0</v>
      </c>
      <c r="N19" s="27">
        <f t="shared" si="2"/>
        <v>1732374952</v>
      </c>
      <c r="O19" s="27">
        <f t="shared" si="2"/>
        <v>1108491394</v>
      </c>
      <c r="P19" s="27">
        <f t="shared" si="2"/>
        <v>623883558</v>
      </c>
      <c r="Q19" s="35">
        <f>+L19/I19</f>
        <v>0.711657062999522</v>
      </c>
    </row>
  </sheetData>
  <sheetProtection/>
  <mergeCells count="27">
    <mergeCell ref="B19:C19"/>
    <mergeCell ref="L16:L17"/>
    <mergeCell ref="M16:M17"/>
    <mergeCell ref="N16:N17"/>
    <mergeCell ref="O16:O17"/>
    <mergeCell ref="P16:P17"/>
    <mergeCell ref="K16:K17"/>
    <mergeCell ref="Q16:Q17"/>
    <mergeCell ref="O3:O4"/>
    <mergeCell ref="P3:P4"/>
    <mergeCell ref="Q3:Q4"/>
    <mergeCell ref="B15:Q15"/>
    <mergeCell ref="B16:B17"/>
    <mergeCell ref="C16:C17"/>
    <mergeCell ref="D16:D17"/>
    <mergeCell ref="I16:I17"/>
    <mergeCell ref="J16:J17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4.28125" style="0" customWidth="1"/>
    <col min="2" max="2" width="13.57421875" style="0" customWidth="1"/>
    <col min="3" max="3" width="50.7109375" style="0" customWidth="1"/>
    <col min="4" max="4" width="11.7109375" style="0" bestFit="1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3.00390625" style="0" customWidth="1"/>
    <col min="17" max="17" width="10.00390625" style="37" customWidth="1"/>
  </cols>
  <sheetData>
    <row r="2" spans="2:17" ht="12.75">
      <c r="B2" s="63" t="s">
        <v>1143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+Ejecución!A312</f>
        <v>214331</v>
      </c>
      <c r="C5" s="23" t="str">
        <f>+Ejecución!B312</f>
        <v>PROYECTOS INTEGRALES DE CIENCIA, TECNOLOGÍA E INNOVACIÓN</v>
      </c>
      <c r="D5" s="29">
        <f>+Ejecución!C312</f>
        <v>150000000</v>
      </c>
      <c r="E5" s="29">
        <f>+Ejecución!D312</f>
        <v>0</v>
      </c>
      <c r="F5" s="29">
        <f>+Ejecución!E312</f>
        <v>0</v>
      </c>
      <c r="G5" s="29">
        <f>+Ejecución!F312</f>
        <v>0</v>
      </c>
      <c r="H5" s="29">
        <f>+Ejecución!G312</f>
        <v>0</v>
      </c>
      <c r="I5" s="29">
        <f>+Ejecución!H312</f>
        <v>150000000</v>
      </c>
      <c r="J5" s="29">
        <f>+Ejecución!I312</f>
        <v>100000000</v>
      </c>
      <c r="K5" s="29">
        <f>+Ejecución!J312</f>
        <v>50000000</v>
      </c>
      <c r="L5" s="29">
        <f>+Ejecución!K312</f>
        <v>100000000</v>
      </c>
      <c r="M5" s="29">
        <f>+Ejecución!L312</f>
        <v>0</v>
      </c>
      <c r="N5" s="29">
        <f>+Ejecución!M312</f>
        <v>16000000</v>
      </c>
      <c r="O5" s="29">
        <f>+Ejecución!N312</f>
        <v>16000000</v>
      </c>
      <c r="P5" s="29">
        <f>+Ejecución!O312</f>
        <v>0</v>
      </c>
      <c r="Q5" s="35">
        <f aca="true" t="shared" si="0" ref="Q5:Q12">+L5/I5</f>
        <v>0.6666666666666666</v>
      </c>
    </row>
    <row r="6" spans="2:17" ht="22.5">
      <c r="B6" s="2" t="str">
        <f>+Ejecución!A313</f>
        <v>21433101</v>
      </c>
      <c r="C6" s="2" t="str">
        <f>+Ejecución!B313</f>
        <v>Fortalecimiento y promoción del Sistema de Competitividad y Ciencia, Tecnología e Innovación en el departamento de Nariño</v>
      </c>
      <c r="D6" s="13">
        <f>+Ejecución!C313</f>
        <v>100000000</v>
      </c>
      <c r="E6" s="13">
        <f>+Ejecución!D313</f>
        <v>0</v>
      </c>
      <c r="F6" s="13">
        <f>+Ejecución!E313</f>
        <v>0</v>
      </c>
      <c r="G6" s="13">
        <f>+Ejecución!F313</f>
        <v>0</v>
      </c>
      <c r="H6" s="13">
        <f>+Ejecución!G313</f>
        <v>0</v>
      </c>
      <c r="I6" s="13">
        <f>+Ejecución!H313</f>
        <v>100000000</v>
      </c>
      <c r="J6" s="13">
        <f>+Ejecución!I313</f>
        <v>100000000</v>
      </c>
      <c r="K6" s="13">
        <f>+Ejecución!J313</f>
        <v>0</v>
      </c>
      <c r="L6" s="13">
        <f>+Ejecución!K313</f>
        <v>100000000</v>
      </c>
      <c r="M6" s="13">
        <f>+Ejecución!L313</f>
        <v>0</v>
      </c>
      <c r="N6" s="13">
        <f>+Ejecución!M313</f>
        <v>16000000</v>
      </c>
      <c r="O6" s="13">
        <f>+Ejecución!N313</f>
        <v>16000000</v>
      </c>
      <c r="P6" s="13">
        <f>+Ejecución!O313</f>
        <v>0</v>
      </c>
      <c r="Q6" s="36">
        <f t="shared" si="0"/>
        <v>1</v>
      </c>
    </row>
    <row r="7" spans="2:17" ht="12.75">
      <c r="B7" s="2" t="str">
        <f>+Ejecución!A314</f>
        <v>21433102</v>
      </c>
      <c r="C7" s="2" t="str">
        <f>+Ejecución!B314</f>
        <v>Desarrollo del programa con identidad entre España y Nariño - Fase IV</v>
      </c>
      <c r="D7" s="13">
        <f>+Ejecución!C314</f>
        <v>50000000</v>
      </c>
      <c r="E7" s="13">
        <f>+Ejecución!D314</f>
        <v>0</v>
      </c>
      <c r="F7" s="13">
        <f>+Ejecución!E314</f>
        <v>0</v>
      </c>
      <c r="G7" s="13">
        <f>+Ejecución!F314</f>
        <v>0</v>
      </c>
      <c r="H7" s="13">
        <f>+Ejecución!G314</f>
        <v>0</v>
      </c>
      <c r="I7" s="13">
        <f>+Ejecución!H314</f>
        <v>50000000</v>
      </c>
      <c r="J7" s="13">
        <f>+Ejecución!I314</f>
        <v>0</v>
      </c>
      <c r="K7" s="13">
        <f>+Ejecución!J314</f>
        <v>50000000</v>
      </c>
      <c r="L7" s="13">
        <f>+Ejecución!K314</f>
        <v>0</v>
      </c>
      <c r="M7" s="13">
        <f>+Ejecución!L314</f>
        <v>0</v>
      </c>
      <c r="N7" s="13">
        <f>+Ejecución!M314</f>
        <v>0</v>
      </c>
      <c r="O7" s="13">
        <f>+Ejecución!N314</f>
        <v>0</v>
      </c>
      <c r="P7" s="13">
        <f>+Ejecución!O314</f>
        <v>0</v>
      </c>
      <c r="Q7" s="36">
        <f t="shared" si="0"/>
        <v>0</v>
      </c>
    </row>
    <row r="8" spans="2:17" s="31" customFormat="1" ht="33.75">
      <c r="B8" s="23" t="str">
        <f>+Ejecución!A345</f>
        <v>214423</v>
      </c>
      <c r="C8" s="23" t="str">
        <f>+Ejecución!B345</f>
        <v>PROGRAMAS DE CAPACITACIÓN Y ASISTENCIA TÉCNICA ORIENTADOS AL DESARROLLO EFICIENTE DE LAS COMPETENCIAS DE LEY</v>
      </c>
      <c r="D8" s="29">
        <f>+Ejecución!C345</f>
        <v>1260000000</v>
      </c>
      <c r="E8" s="29">
        <f>+Ejecución!D345</f>
        <v>0</v>
      </c>
      <c r="F8" s="29">
        <f>+Ejecución!E345</f>
        <v>0</v>
      </c>
      <c r="G8" s="29">
        <f>+Ejecución!F345</f>
        <v>0</v>
      </c>
      <c r="H8" s="29">
        <f>+Ejecución!G345</f>
        <v>0</v>
      </c>
      <c r="I8" s="29">
        <f>+Ejecución!H345</f>
        <v>1260000000</v>
      </c>
      <c r="J8" s="29">
        <f>+Ejecución!I345</f>
        <v>1166735040</v>
      </c>
      <c r="K8" s="29">
        <f>+Ejecución!J345</f>
        <v>93264960</v>
      </c>
      <c r="L8" s="29">
        <f>+Ejecución!K345</f>
        <v>1166735040</v>
      </c>
      <c r="M8" s="29">
        <f>+Ejecución!L345</f>
        <v>0</v>
      </c>
      <c r="N8" s="29">
        <f>+Ejecución!M345</f>
        <v>1053494216</v>
      </c>
      <c r="O8" s="29">
        <f>+Ejecución!N345</f>
        <v>1043609696</v>
      </c>
      <c r="P8" s="29">
        <f>+Ejecución!O345</f>
        <v>9884520</v>
      </c>
      <c r="Q8" s="35">
        <f t="shared" si="0"/>
        <v>0.9259801904761905</v>
      </c>
    </row>
    <row r="9" spans="2:17" ht="22.5">
      <c r="B9" s="2" t="str">
        <f>+Ejecución!A346</f>
        <v>21442301</v>
      </c>
      <c r="C9" s="2" t="str">
        <f>+Ejecución!B346</f>
        <v>Fortalecimiento de los procesos de control  y revisión del consejo departamental de planeación  (CDPN) para el departamento de Nariño</v>
      </c>
      <c r="D9" s="13">
        <f>+Ejecución!C346</f>
        <v>40060000</v>
      </c>
      <c r="E9" s="13">
        <f>+Ejecución!D346</f>
        <v>0</v>
      </c>
      <c r="F9" s="13">
        <f>+Ejecución!E346</f>
        <v>0</v>
      </c>
      <c r="G9" s="13">
        <f>+Ejecución!F346</f>
        <v>0</v>
      </c>
      <c r="H9" s="13">
        <f>+Ejecución!G346</f>
        <v>0</v>
      </c>
      <c r="I9" s="13">
        <f>+Ejecución!H346</f>
        <v>40060000</v>
      </c>
      <c r="J9" s="13">
        <f>+Ejecución!I346</f>
        <v>40060000</v>
      </c>
      <c r="K9" s="13">
        <f>+Ejecución!J346</f>
        <v>0</v>
      </c>
      <c r="L9" s="13">
        <f>+Ejecución!K346</f>
        <v>40060000</v>
      </c>
      <c r="M9" s="13">
        <f>+Ejecución!L346</f>
        <v>0</v>
      </c>
      <c r="N9" s="13">
        <f>+Ejecución!M346</f>
        <v>40060000</v>
      </c>
      <c r="O9" s="13">
        <f>+Ejecución!N346</f>
        <v>40060000</v>
      </c>
      <c r="P9" s="13">
        <f>+Ejecución!O346</f>
        <v>0</v>
      </c>
      <c r="Q9" s="36">
        <f t="shared" si="0"/>
        <v>1</v>
      </c>
    </row>
    <row r="10" spans="2:17" ht="22.5">
      <c r="B10" s="2" t="str">
        <f>+Ejecución!A347</f>
        <v>21442302</v>
      </c>
      <c r="C10" s="2" t="str">
        <f>+Ejecución!B347</f>
        <v>Promoción del desarrollo regional a través del Sistema General de Regalías SGR en el departamento de Nariño</v>
      </c>
      <c r="D10" s="13">
        <f>+Ejecución!C347</f>
        <v>289940000</v>
      </c>
      <c r="E10" s="13">
        <f>+Ejecución!D347</f>
        <v>0</v>
      </c>
      <c r="F10" s="13">
        <f>+Ejecución!E347</f>
        <v>0</v>
      </c>
      <c r="G10" s="13">
        <f>+Ejecución!F347</f>
        <v>0</v>
      </c>
      <c r="H10" s="13">
        <f>+Ejecución!G347</f>
        <v>0</v>
      </c>
      <c r="I10" s="13">
        <f>+Ejecución!H347</f>
        <v>289940000</v>
      </c>
      <c r="J10" s="13">
        <f>+Ejecución!I347</f>
        <v>283930400</v>
      </c>
      <c r="K10" s="13">
        <f>+Ejecución!J347</f>
        <v>6009600</v>
      </c>
      <c r="L10" s="13">
        <f>+Ejecución!K347</f>
        <v>283930400</v>
      </c>
      <c r="M10" s="13">
        <f>+Ejecución!L347</f>
        <v>0</v>
      </c>
      <c r="N10" s="13">
        <f>+Ejecución!M347</f>
        <v>248346074</v>
      </c>
      <c r="O10" s="13">
        <f>+Ejecución!N347</f>
        <v>243206354</v>
      </c>
      <c r="P10" s="13">
        <f>+Ejecución!O347</f>
        <v>5139720</v>
      </c>
      <c r="Q10" s="36">
        <f t="shared" si="0"/>
        <v>0.9792729530247637</v>
      </c>
    </row>
    <row r="11" spans="2:17" ht="33.75">
      <c r="B11" s="2" t="str">
        <f>+Ejecución!A348</f>
        <v>21442303</v>
      </c>
      <c r="C11" s="2" t="str">
        <f>+Ejecución!B348</f>
        <v>Desarrollo de acciones de fortalecimiento de los procesos del Banco de Programas y Proyectos de inversión pública en el Departamento de Nariño</v>
      </c>
      <c r="D11" s="13">
        <f>+Ejecución!C348</f>
        <v>95000000</v>
      </c>
      <c r="E11" s="13">
        <f>+Ejecución!D348</f>
        <v>0</v>
      </c>
      <c r="F11" s="13">
        <f>+Ejecución!E348</f>
        <v>0</v>
      </c>
      <c r="G11" s="13">
        <f>+Ejecución!F348</f>
        <v>0</v>
      </c>
      <c r="H11" s="13">
        <f>+Ejecución!G348</f>
        <v>0</v>
      </c>
      <c r="I11" s="13">
        <f>+Ejecución!H348</f>
        <v>95000000</v>
      </c>
      <c r="J11" s="13">
        <f>+Ejecución!I348</f>
        <v>77630400</v>
      </c>
      <c r="K11" s="13">
        <f>+Ejecución!J348</f>
        <v>17369600</v>
      </c>
      <c r="L11" s="13">
        <f>+Ejecución!K348</f>
        <v>77630400</v>
      </c>
      <c r="M11" s="13">
        <f>+Ejecución!L348</f>
        <v>0</v>
      </c>
      <c r="N11" s="13">
        <f>+Ejecución!M348</f>
        <v>77630400</v>
      </c>
      <c r="O11" s="13">
        <f>+Ejecución!N348</f>
        <v>77630400</v>
      </c>
      <c r="P11" s="13">
        <f>+Ejecución!O348</f>
        <v>0</v>
      </c>
      <c r="Q11" s="36">
        <f t="shared" si="0"/>
        <v>0.8171621052631579</v>
      </c>
    </row>
    <row r="12" spans="2:17" ht="33.75">
      <c r="B12" s="2" t="str">
        <f>+Ejecución!A349</f>
        <v>21442304</v>
      </c>
      <c r="C12" s="2" t="str">
        <f>+Ejecución!B349</f>
        <v>Fortalecimiento  y acompañamiento en asistencia técnica para la gestión pública a entidades territoriales municipales en el departamento de Nariño</v>
      </c>
      <c r="D12" s="13">
        <f>+Ejecución!C349</f>
        <v>310000000</v>
      </c>
      <c r="E12" s="13">
        <f>+Ejecución!D349</f>
        <v>0</v>
      </c>
      <c r="F12" s="13">
        <f>+Ejecución!E349</f>
        <v>0</v>
      </c>
      <c r="G12" s="13">
        <f>+Ejecución!F349</f>
        <v>0</v>
      </c>
      <c r="H12" s="13">
        <f>+Ejecución!G349</f>
        <v>0</v>
      </c>
      <c r="I12" s="13">
        <f>+Ejecución!H349</f>
        <v>310000000</v>
      </c>
      <c r="J12" s="13">
        <f>+Ejecución!I349</f>
        <v>286834880</v>
      </c>
      <c r="K12" s="13">
        <f>+Ejecución!J349</f>
        <v>23165120</v>
      </c>
      <c r="L12" s="13">
        <f>+Ejecución!K349</f>
        <v>286834880</v>
      </c>
      <c r="M12" s="13">
        <f>+Ejecución!L349</f>
        <v>0</v>
      </c>
      <c r="N12" s="13">
        <f>+Ejecución!M349</f>
        <v>283834880</v>
      </c>
      <c r="O12" s="13">
        <f>+Ejecución!N349</f>
        <v>280590080</v>
      </c>
      <c r="P12" s="13">
        <f>+Ejecución!O349</f>
        <v>3244800</v>
      </c>
      <c r="Q12" s="36">
        <f t="shared" si="0"/>
        <v>0.925273806451613</v>
      </c>
    </row>
    <row r="13" spans="2:17" ht="22.5">
      <c r="B13" s="2" t="str">
        <f>+Ejecución!A350</f>
        <v>21442305</v>
      </c>
      <c r="C13" s="2" t="str">
        <f>+Ejecución!B350</f>
        <v>Formulación del Plan de Desarrollo Departamental  de Nariño, periodo  2016 - 2019</v>
      </c>
      <c r="D13" s="13">
        <f>+Ejecución!C350</f>
        <v>400000000</v>
      </c>
      <c r="E13" s="13">
        <f>+Ejecución!D350</f>
        <v>0</v>
      </c>
      <c r="F13" s="13">
        <f>+Ejecución!E350</f>
        <v>0</v>
      </c>
      <c r="G13" s="13">
        <f>+Ejecución!F350</f>
        <v>0</v>
      </c>
      <c r="H13" s="13">
        <f>+Ejecución!G350</f>
        <v>0</v>
      </c>
      <c r="I13" s="13">
        <f>+Ejecución!H350</f>
        <v>400000000</v>
      </c>
      <c r="J13" s="13">
        <f>+Ejecución!I350</f>
        <v>387020800</v>
      </c>
      <c r="K13" s="13">
        <f>+Ejecución!J350</f>
        <v>12979200</v>
      </c>
      <c r="L13" s="13">
        <f>+Ejecución!K350</f>
        <v>387020800</v>
      </c>
      <c r="M13" s="13">
        <f>+Ejecución!L350</f>
        <v>0</v>
      </c>
      <c r="N13" s="13">
        <f>+Ejecución!M350</f>
        <v>312364302</v>
      </c>
      <c r="O13" s="13">
        <f>+Ejecución!N350</f>
        <v>310864302</v>
      </c>
      <c r="P13" s="13">
        <f>+Ejecución!O350</f>
        <v>1500000</v>
      </c>
      <c r="Q13" s="36">
        <f>+L13/I13</f>
        <v>0.967552</v>
      </c>
    </row>
    <row r="14" spans="2:17" ht="22.5">
      <c r="B14" s="2" t="str">
        <f>+Ejecución!A351</f>
        <v>21442306</v>
      </c>
      <c r="C14" s="2" t="str">
        <f>+Ejecución!B351</f>
        <v>Apoyo al Sistema de Ordenamiento Territorial (CROT) en el departamento de Nariño </v>
      </c>
      <c r="D14" s="13">
        <f>+Ejecución!C351</f>
        <v>125000000</v>
      </c>
      <c r="E14" s="13">
        <f>+Ejecución!D351</f>
        <v>0</v>
      </c>
      <c r="F14" s="13">
        <f>+Ejecución!E351</f>
        <v>0</v>
      </c>
      <c r="G14" s="13">
        <f>+Ejecución!F351</f>
        <v>0</v>
      </c>
      <c r="H14" s="13">
        <f>+Ejecución!G351</f>
        <v>0</v>
      </c>
      <c r="I14" s="13">
        <f>+Ejecución!H351</f>
        <v>125000000</v>
      </c>
      <c r="J14" s="13">
        <f>+Ejecución!I351</f>
        <v>91258560</v>
      </c>
      <c r="K14" s="13">
        <f>+Ejecución!J351</f>
        <v>33741440</v>
      </c>
      <c r="L14" s="13">
        <f>+Ejecución!K351</f>
        <v>91258560</v>
      </c>
      <c r="M14" s="13">
        <f>+Ejecución!L351</f>
        <v>0</v>
      </c>
      <c r="N14" s="13">
        <f>+Ejecución!M351</f>
        <v>91258560</v>
      </c>
      <c r="O14" s="13">
        <f>+Ejecución!N351</f>
        <v>91258560</v>
      </c>
      <c r="P14" s="13">
        <f>+Ejecución!O351</f>
        <v>0</v>
      </c>
      <c r="Q14" s="36">
        <f>+L14/I14</f>
        <v>0.73006848</v>
      </c>
    </row>
    <row r="16" spans="2:17" ht="12.75">
      <c r="B16" s="63" t="s">
        <v>1163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2:17" ht="12.75">
      <c r="B17" s="51" t="s">
        <v>1059</v>
      </c>
      <c r="C17" s="53" t="s">
        <v>1060</v>
      </c>
      <c r="D17" s="48" t="s">
        <v>1061</v>
      </c>
      <c r="E17" s="9" t="s">
        <v>1062</v>
      </c>
      <c r="F17" s="10"/>
      <c r="G17" s="10"/>
      <c r="H17" s="11"/>
      <c r="I17" s="48" t="s">
        <v>1063</v>
      </c>
      <c r="J17" s="48" t="s">
        <v>1064</v>
      </c>
      <c r="K17" s="48" t="s">
        <v>1065</v>
      </c>
      <c r="L17" s="48" t="s">
        <v>1066</v>
      </c>
      <c r="M17" s="48" t="s">
        <v>1067</v>
      </c>
      <c r="N17" s="48" t="s">
        <v>1068</v>
      </c>
      <c r="O17" s="48" t="s">
        <v>1069</v>
      </c>
      <c r="P17" s="48" t="s">
        <v>1070</v>
      </c>
      <c r="Q17" s="48" t="s">
        <v>1108</v>
      </c>
    </row>
    <row r="18" spans="2:17" ht="12.75">
      <c r="B18" s="52"/>
      <c r="C18" s="54"/>
      <c r="D18" s="49"/>
      <c r="E18" s="12" t="s">
        <v>1072</v>
      </c>
      <c r="F18" s="12" t="s">
        <v>1073</v>
      </c>
      <c r="G18" s="12" t="s">
        <v>1074</v>
      </c>
      <c r="H18" s="12" t="s">
        <v>1075</v>
      </c>
      <c r="I18" s="49"/>
      <c r="J18" s="49"/>
      <c r="K18" s="49"/>
      <c r="L18" s="49"/>
      <c r="M18" s="49"/>
      <c r="N18" s="49"/>
      <c r="O18" s="49"/>
      <c r="P18" s="49"/>
      <c r="Q18" s="50"/>
    </row>
    <row r="19" spans="2:17" s="31" customFormat="1" ht="33.75">
      <c r="B19" s="23" t="str">
        <f>+Ejecución!A426</f>
        <v>2151423</v>
      </c>
      <c r="C19" s="23" t="str">
        <f>+Ejecución!B426</f>
        <v>PROGRAMAS DE CAPACITACIÓN Y ASISTENCIA TÉCNICA ORIENTADOS AL DESARROLLO EFICIENTE DE LAS COMPETENCIAS DE LEY</v>
      </c>
      <c r="D19" s="29">
        <f>+Ejecución!C426</f>
        <v>250000000</v>
      </c>
      <c r="E19" s="29">
        <f>+Ejecución!D426</f>
        <v>0</v>
      </c>
      <c r="F19" s="29">
        <f>+Ejecución!E426</f>
        <v>0</v>
      </c>
      <c r="G19" s="29">
        <f>+Ejecución!F426</f>
        <v>0</v>
      </c>
      <c r="H19" s="29">
        <f>+Ejecución!G426</f>
        <v>0</v>
      </c>
      <c r="I19" s="29">
        <f>+Ejecución!H426</f>
        <v>250000000</v>
      </c>
      <c r="J19" s="29">
        <f>+Ejecución!I426</f>
        <v>250000000</v>
      </c>
      <c r="K19" s="29">
        <f>+Ejecución!J426</f>
        <v>0</v>
      </c>
      <c r="L19" s="29">
        <f>+Ejecución!K426</f>
        <v>250000000</v>
      </c>
      <c r="M19" s="29">
        <f>+Ejecución!L426</f>
        <v>0</v>
      </c>
      <c r="N19" s="29">
        <f>+Ejecución!M426</f>
        <v>150000000</v>
      </c>
      <c r="O19" s="29">
        <f>+Ejecución!N426</f>
        <v>150000000</v>
      </c>
      <c r="P19" s="29">
        <f>+Ejecución!O426</f>
        <v>0</v>
      </c>
      <c r="Q19" s="35">
        <f>+L19/I19</f>
        <v>1</v>
      </c>
    </row>
    <row r="20" spans="2:17" ht="22.5">
      <c r="B20" s="2" t="str">
        <f>+Ejecución!A427</f>
        <v>215142301</v>
      </c>
      <c r="C20" s="2" t="str">
        <f>+Ejecución!B427</f>
        <v>Apoyo al Municipio de Pasto, para la formulación Plan de Desarrollo, componente Ciudad - Región</v>
      </c>
      <c r="D20" s="13">
        <f>+Ejecución!C427</f>
        <v>250000000</v>
      </c>
      <c r="E20" s="13">
        <f>+Ejecución!D427</f>
        <v>0</v>
      </c>
      <c r="F20" s="13">
        <f>+Ejecución!E427</f>
        <v>0</v>
      </c>
      <c r="G20" s="13">
        <f>+Ejecución!F427</f>
        <v>0</v>
      </c>
      <c r="H20" s="13">
        <f>+Ejecución!G427</f>
        <v>0</v>
      </c>
      <c r="I20" s="13">
        <f>+Ejecución!H427</f>
        <v>250000000</v>
      </c>
      <c r="J20" s="13">
        <f>+Ejecución!I427</f>
        <v>250000000</v>
      </c>
      <c r="K20" s="13">
        <f>+Ejecución!J427</f>
        <v>0</v>
      </c>
      <c r="L20" s="13">
        <f>+Ejecución!K427</f>
        <v>250000000</v>
      </c>
      <c r="M20" s="13">
        <f>+Ejecución!L427</f>
        <v>0</v>
      </c>
      <c r="N20" s="13">
        <f>+Ejecución!M427</f>
        <v>150000000</v>
      </c>
      <c r="O20" s="13">
        <f>+Ejecución!N427</f>
        <v>150000000</v>
      </c>
      <c r="P20" s="13">
        <f>+Ejecución!O427</f>
        <v>0</v>
      </c>
      <c r="Q20" s="36">
        <f>+L20/I20</f>
        <v>1</v>
      </c>
    </row>
    <row r="22" spans="2:17" ht="12" customHeight="1">
      <c r="B22" s="62" t="s">
        <v>1174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ht="12" customHeight="1">
      <c r="B23" s="51" t="s">
        <v>1059</v>
      </c>
      <c r="C23" s="53" t="s">
        <v>1060</v>
      </c>
      <c r="D23" s="48" t="s">
        <v>1061</v>
      </c>
      <c r="E23" s="9" t="s">
        <v>1062</v>
      </c>
      <c r="F23" s="10"/>
      <c r="G23" s="10"/>
      <c r="H23" s="11"/>
      <c r="I23" s="48" t="s">
        <v>1063</v>
      </c>
      <c r="J23" s="48" t="s">
        <v>1064</v>
      </c>
      <c r="K23" s="48" t="s">
        <v>1065</v>
      </c>
      <c r="L23" s="48" t="s">
        <v>1066</v>
      </c>
      <c r="M23" s="48" t="s">
        <v>1067</v>
      </c>
      <c r="N23" s="48" t="s">
        <v>1068</v>
      </c>
      <c r="O23" s="48" t="s">
        <v>1069</v>
      </c>
      <c r="P23" s="48" t="s">
        <v>1070</v>
      </c>
      <c r="Q23" s="66" t="s">
        <v>1071</v>
      </c>
    </row>
    <row r="24" spans="2:17" ht="12" customHeight="1">
      <c r="B24" s="52"/>
      <c r="C24" s="54"/>
      <c r="D24" s="49"/>
      <c r="E24" s="12" t="s">
        <v>1072</v>
      </c>
      <c r="F24" s="12" t="s">
        <v>1073</v>
      </c>
      <c r="G24" s="12" t="s">
        <v>1074</v>
      </c>
      <c r="H24" s="12" t="s">
        <v>1075</v>
      </c>
      <c r="I24" s="49"/>
      <c r="J24" s="49"/>
      <c r="K24" s="49"/>
      <c r="L24" s="49"/>
      <c r="M24" s="49"/>
      <c r="N24" s="49"/>
      <c r="O24" s="49"/>
      <c r="P24" s="49"/>
      <c r="Q24" s="67"/>
    </row>
    <row r="25" spans="2:17" ht="12" customHeight="1">
      <c r="B25" s="64"/>
      <c r="C25" s="25" t="s">
        <v>1105</v>
      </c>
      <c r="D25" s="26">
        <f>+D5+D8</f>
        <v>1410000000</v>
      </c>
      <c r="E25" s="26">
        <f aca="true" t="shared" si="1" ref="E25:P25">+E5+E8</f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1410000000</v>
      </c>
      <c r="J25" s="26">
        <f t="shared" si="1"/>
        <v>1266735040</v>
      </c>
      <c r="K25" s="26">
        <f t="shared" si="1"/>
        <v>143264960</v>
      </c>
      <c r="L25" s="26">
        <f t="shared" si="1"/>
        <v>1266735040</v>
      </c>
      <c r="M25" s="26">
        <f t="shared" si="1"/>
        <v>0</v>
      </c>
      <c r="N25" s="26">
        <f t="shared" si="1"/>
        <v>1069494216</v>
      </c>
      <c r="O25" s="26">
        <f t="shared" si="1"/>
        <v>1059609696</v>
      </c>
      <c r="P25" s="26">
        <f t="shared" si="1"/>
        <v>9884520</v>
      </c>
      <c r="Q25" s="36">
        <f>+L25/I25</f>
        <v>0.8983936453900709</v>
      </c>
    </row>
    <row r="26" spans="2:17" ht="12" customHeight="1">
      <c r="B26" s="68"/>
      <c r="C26" s="25" t="s">
        <v>1113</v>
      </c>
      <c r="D26" s="26">
        <f aca="true" t="shared" si="2" ref="D26:P26">+D19</f>
        <v>250000000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6">
        <f t="shared" si="2"/>
        <v>250000000</v>
      </c>
      <c r="J26" s="26">
        <f t="shared" si="2"/>
        <v>250000000</v>
      </c>
      <c r="K26" s="26">
        <f t="shared" si="2"/>
        <v>0</v>
      </c>
      <c r="L26" s="26">
        <f t="shared" si="2"/>
        <v>250000000</v>
      </c>
      <c r="M26" s="26">
        <f t="shared" si="2"/>
        <v>0</v>
      </c>
      <c r="N26" s="26">
        <f t="shared" si="2"/>
        <v>150000000</v>
      </c>
      <c r="O26" s="26">
        <f t="shared" si="2"/>
        <v>150000000</v>
      </c>
      <c r="P26" s="26">
        <f t="shared" si="2"/>
        <v>0</v>
      </c>
      <c r="Q26" s="36">
        <f>+L26/I26</f>
        <v>1</v>
      </c>
    </row>
    <row r="27" spans="2:17" ht="12" customHeight="1">
      <c r="B27" s="61" t="s">
        <v>1175</v>
      </c>
      <c r="C27" s="61"/>
      <c r="D27" s="27">
        <f aca="true" t="shared" si="3" ref="D27:P27">SUM(D25:D26)</f>
        <v>1660000000</v>
      </c>
      <c r="E27" s="27">
        <f t="shared" si="3"/>
        <v>0</v>
      </c>
      <c r="F27" s="27">
        <f t="shared" si="3"/>
        <v>0</v>
      </c>
      <c r="G27" s="27">
        <f t="shared" si="3"/>
        <v>0</v>
      </c>
      <c r="H27" s="27">
        <f t="shared" si="3"/>
        <v>0</v>
      </c>
      <c r="I27" s="27">
        <f t="shared" si="3"/>
        <v>1660000000</v>
      </c>
      <c r="J27" s="27">
        <f t="shared" si="3"/>
        <v>1516735040</v>
      </c>
      <c r="K27" s="27">
        <f t="shared" si="3"/>
        <v>143264960</v>
      </c>
      <c r="L27" s="27">
        <f t="shared" si="3"/>
        <v>1516735040</v>
      </c>
      <c r="M27" s="27">
        <f t="shared" si="3"/>
        <v>0</v>
      </c>
      <c r="N27" s="27">
        <f t="shared" si="3"/>
        <v>1219494216</v>
      </c>
      <c r="O27" s="27">
        <f t="shared" si="3"/>
        <v>1209609696</v>
      </c>
      <c r="P27" s="27">
        <f t="shared" si="3"/>
        <v>9884520</v>
      </c>
      <c r="Q27" s="35">
        <f>+L27/I27</f>
        <v>0.9136958072289156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</sheetData>
  <sheetProtection/>
  <mergeCells count="41">
    <mergeCell ref="B25:B26"/>
    <mergeCell ref="B27:C27"/>
    <mergeCell ref="L23:L24"/>
    <mergeCell ref="M23:M24"/>
    <mergeCell ref="N23:N24"/>
    <mergeCell ref="O23:O24"/>
    <mergeCell ref="J23:J24"/>
    <mergeCell ref="K23:K24"/>
    <mergeCell ref="P23:P24"/>
    <mergeCell ref="Q23:Q24"/>
    <mergeCell ref="B22:Q22"/>
    <mergeCell ref="B23:B24"/>
    <mergeCell ref="C23:C24"/>
    <mergeCell ref="D23:D24"/>
    <mergeCell ref="I23:I24"/>
    <mergeCell ref="L17:L18"/>
    <mergeCell ref="M17:M18"/>
    <mergeCell ref="N17:N18"/>
    <mergeCell ref="O17:O18"/>
    <mergeCell ref="P17:P18"/>
    <mergeCell ref="Q17:Q18"/>
    <mergeCell ref="O3:O4"/>
    <mergeCell ref="P3:P4"/>
    <mergeCell ref="Q3:Q4"/>
    <mergeCell ref="B16:Q16"/>
    <mergeCell ref="B17:B18"/>
    <mergeCell ref="C17:C18"/>
    <mergeCell ref="D17:D18"/>
    <mergeCell ref="I17:I18"/>
    <mergeCell ref="J17:J18"/>
    <mergeCell ref="K17:K18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236"/>
  <sheetViews>
    <sheetView zoomScalePageLayoutView="0" workbookViewId="0" topLeftCell="A211">
      <selection activeCell="H206" sqref="H206"/>
    </sheetView>
  </sheetViews>
  <sheetFormatPr defaultColWidth="11.421875" defaultRowHeight="12.75"/>
  <cols>
    <col min="1" max="1" width="4.28125" style="0" customWidth="1"/>
    <col min="2" max="2" width="13.57421875" style="0" customWidth="1"/>
    <col min="3" max="3" width="50.7109375" style="0" customWidth="1"/>
    <col min="4" max="4" width="11.7109375" style="0" bestFit="1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7" max="17" width="10.00390625" style="37" customWidth="1"/>
  </cols>
  <sheetData>
    <row r="2" spans="2:17" ht="12.75">
      <c r="B2" s="63" t="s">
        <v>1495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+Ejecución!A285</f>
        <v>214171</v>
      </c>
      <c r="C5" s="23" t="str">
        <f>+Ejecución!B285</f>
        <v>TRANSFERENCIA PARA EL PLAN DEPARTAMENTAL DE AGUA POTABLE Y SANEAMIENTO BÁSICO</v>
      </c>
      <c r="D5" s="29">
        <f>+Ejecución!C285</f>
        <v>350000000</v>
      </c>
      <c r="E5" s="29">
        <f>+Ejecución!D285</f>
        <v>0</v>
      </c>
      <c r="F5" s="29">
        <f>+Ejecución!E285</f>
        <v>0</v>
      </c>
      <c r="G5" s="29">
        <f>+Ejecución!F285</f>
        <v>0</v>
      </c>
      <c r="H5" s="29">
        <f>+Ejecución!G285</f>
        <v>0</v>
      </c>
      <c r="I5" s="29">
        <f>+Ejecución!H285</f>
        <v>350000000</v>
      </c>
      <c r="J5" s="29">
        <f>+Ejecución!I285</f>
        <v>238396977</v>
      </c>
      <c r="K5" s="29">
        <f>+Ejecución!J285</f>
        <v>111603023</v>
      </c>
      <c r="L5" s="29">
        <f>+Ejecución!K285</f>
        <v>238396977</v>
      </c>
      <c r="M5" s="29">
        <f>+Ejecución!L285</f>
        <v>0</v>
      </c>
      <c r="N5" s="29">
        <f>+Ejecución!M285</f>
        <v>228628372.58</v>
      </c>
      <c r="O5" s="29">
        <f>+Ejecución!N285</f>
        <v>228628372.58</v>
      </c>
      <c r="P5" s="29">
        <f>+Ejecución!O285</f>
        <v>0</v>
      </c>
      <c r="Q5" s="35">
        <f>+L5/I5</f>
        <v>0.68113422</v>
      </c>
    </row>
    <row r="6" spans="2:17" ht="45">
      <c r="B6" s="2" t="str">
        <f>+Ejecución!A286</f>
        <v>21417101</v>
      </c>
      <c r="C6" s="2" t="str">
        <f>+Ejecución!B286</f>
        <v>Implementacion y seguimiento del plan de Aseguramiento y desarrollo institucional en aseguramiento en la prestacion de servicios de Agua Potable y saneamiento basico en el departamento de Nariño - Operatividad del Gestor</v>
      </c>
      <c r="D6" s="13">
        <f>+Ejecución!C286</f>
        <v>350000000</v>
      </c>
      <c r="E6" s="13">
        <f>+Ejecución!D286</f>
        <v>0</v>
      </c>
      <c r="F6" s="13">
        <f>+Ejecución!E286</f>
        <v>0</v>
      </c>
      <c r="G6" s="13">
        <f>+Ejecución!F286</f>
        <v>0</v>
      </c>
      <c r="H6" s="13">
        <f>+Ejecución!G286</f>
        <v>0</v>
      </c>
      <c r="I6" s="13">
        <f>+Ejecución!H286</f>
        <v>350000000</v>
      </c>
      <c r="J6" s="13">
        <f>+Ejecución!I286</f>
        <v>238396977</v>
      </c>
      <c r="K6" s="13">
        <f>+Ejecución!J286</f>
        <v>111603023</v>
      </c>
      <c r="L6" s="13">
        <f>+Ejecución!K286</f>
        <v>238396977</v>
      </c>
      <c r="M6" s="13">
        <f>+Ejecución!L286</f>
        <v>0</v>
      </c>
      <c r="N6" s="13">
        <f>+Ejecución!M286</f>
        <v>228628372.58</v>
      </c>
      <c r="O6" s="13">
        <f>+Ejecución!N286</f>
        <v>228628372.58</v>
      </c>
      <c r="P6" s="13">
        <f>+Ejecución!O286</f>
        <v>0</v>
      </c>
      <c r="Q6" s="36">
        <f>+L6/I6</f>
        <v>0.68113422</v>
      </c>
    </row>
    <row r="8" spans="2:17" ht="12.75">
      <c r="B8" s="63" t="s">
        <v>1496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48" t="s">
        <v>1108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50"/>
    </row>
    <row r="11" spans="2:17" s="31" customFormat="1" ht="22.5">
      <c r="B11" s="23" t="str">
        <f>+Ejecución!A487</f>
        <v>221171</v>
      </c>
      <c r="C11" s="23" t="str">
        <f>+Ejecución!B487</f>
        <v>TRANSFERENCIA PARA EL PLAN DEPARTAMENTAL DE AGUA POTABLE Y SANEAMIENTO BÁSICO</v>
      </c>
      <c r="D11" s="29">
        <f>+Ejecución!C487</f>
        <v>10786354706</v>
      </c>
      <c r="E11" s="29">
        <f>+Ejecución!D487</f>
        <v>0</v>
      </c>
      <c r="F11" s="29">
        <f>+Ejecución!E487</f>
        <v>-9651354706</v>
      </c>
      <c r="G11" s="29">
        <f>+Ejecución!F487</f>
        <v>535000000</v>
      </c>
      <c r="H11" s="29">
        <f>+Ejecución!G487</f>
        <v>535000000</v>
      </c>
      <c r="I11" s="29">
        <f>+Ejecución!H487</f>
        <v>1135000000</v>
      </c>
      <c r="J11" s="29">
        <f>+Ejecución!I487</f>
        <v>1131942097.36</v>
      </c>
      <c r="K11" s="29">
        <f>+Ejecución!J487</f>
        <v>3057902.64</v>
      </c>
      <c r="L11" s="29">
        <f>+Ejecución!K487</f>
        <v>1131942097.36</v>
      </c>
      <c r="M11" s="29">
        <f>+Ejecución!L487</f>
        <v>0</v>
      </c>
      <c r="N11" s="29">
        <f>+Ejecución!M487</f>
        <v>1131942097.36</v>
      </c>
      <c r="O11" s="29">
        <f>+Ejecución!N487</f>
        <v>1131942097.36</v>
      </c>
      <c r="P11" s="29">
        <f>+Ejecución!O487</f>
        <v>0</v>
      </c>
      <c r="Q11" s="35">
        <f aca="true" t="shared" si="0" ref="Q11:Q16">+L11/I11</f>
        <v>0.9973058126519823</v>
      </c>
    </row>
    <row r="12" spans="2:17" ht="12.75">
      <c r="B12" s="2" t="str">
        <f>+Ejecución!A488</f>
        <v>22117101</v>
      </c>
      <c r="C12" s="2" t="str">
        <f>+Ejecución!B488</f>
        <v>Transferencias</v>
      </c>
      <c r="D12" s="13">
        <f>+Ejecución!C488</f>
        <v>10186354706</v>
      </c>
      <c r="E12" s="13">
        <f>+Ejecución!D488</f>
        <v>0</v>
      </c>
      <c r="F12" s="13">
        <f>+Ejecución!E488</f>
        <v>-9651354706</v>
      </c>
      <c r="G12" s="13">
        <f>+Ejecución!F488</f>
        <v>0</v>
      </c>
      <c r="H12" s="13">
        <f>+Ejecución!G488</f>
        <v>535000000</v>
      </c>
      <c r="I12" s="13">
        <f>+Ejecución!H488</f>
        <v>0</v>
      </c>
      <c r="J12" s="13">
        <f>+Ejecución!I488</f>
        <v>0</v>
      </c>
      <c r="K12" s="13">
        <f>+Ejecución!J488</f>
        <v>0</v>
      </c>
      <c r="L12" s="13">
        <f>+Ejecución!K488</f>
        <v>0</v>
      </c>
      <c r="M12" s="13">
        <f>+Ejecución!L488</f>
        <v>0</v>
      </c>
      <c r="N12" s="13">
        <f>+Ejecución!M488</f>
        <v>0</v>
      </c>
      <c r="O12" s="13">
        <f>+Ejecución!N488</f>
        <v>0</v>
      </c>
      <c r="P12" s="13">
        <f>+Ejecución!O488</f>
        <v>0</v>
      </c>
      <c r="Q12" s="36" t="e">
        <f t="shared" si="0"/>
        <v>#DIV/0!</v>
      </c>
    </row>
    <row r="13" spans="2:17" ht="12.75">
      <c r="B13" s="2" t="str">
        <f>+Ejecución!A489</f>
        <v>22117102</v>
      </c>
      <c r="C13" s="2" t="str">
        <f>+Ejecución!B489</f>
        <v>Transferencias - Rendimientos Financieros</v>
      </c>
      <c r="D13" s="13">
        <f>+Ejecución!C489</f>
        <v>600000000</v>
      </c>
      <c r="E13" s="13">
        <f>+Ejecución!D489</f>
        <v>0</v>
      </c>
      <c r="F13" s="13">
        <f>+Ejecución!E489</f>
        <v>0</v>
      </c>
      <c r="G13" s="13">
        <f>+Ejecución!F489</f>
        <v>535000000</v>
      </c>
      <c r="H13" s="13">
        <f>+Ejecución!G489</f>
        <v>0</v>
      </c>
      <c r="I13" s="13">
        <f>+Ejecución!H489</f>
        <v>1135000000</v>
      </c>
      <c r="J13" s="13">
        <f>+Ejecución!I489</f>
        <v>1131942097.36</v>
      </c>
      <c r="K13" s="13">
        <f>+Ejecución!J489</f>
        <v>3057902.64</v>
      </c>
      <c r="L13" s="13">
        <f>+Ejecución!K489</f>
        <v>1131942097.36</v>
      </c>
      <c r="M13" s="13">
        <f>+Ejecución!L489</f>
        <v>0</v>
      </c>
      <c r="N13" s="13">
        <f>+Ejecución!M489</f>
        <v>1131942097.36</v>
      </c>
      <c r="O13" s="13">
        <f>+Ejecución!N489</f>
        <v>1131942097.36</v>
      </c>
      <c r="P13" s="13">
        <f>+Ejecución!O489</f>
        <v>0</v>
      </c>
      <c r="Q13" s="36">
        <f t="shared" si="0"/>
        <v>0.9973058126519823</v>
      </c>
    </row>
    <row r="14" spans="2:17" s="31" customFormat="1" ht="12.75">
      <c r="B14" s="23" t="str">
        <f>+Ejecución!A506</f>
        <v>222171</v>
      </c>
      <c r="C14" s="23" t="str">
        <f>+Ejecución!B506</f>
        <v>TRANSFERENCIA PDA INVERSIÓN</v>
      </c>
      <c r="D14" s="29">
        <f>+Ejecución!C506</f>
        <v>12038965086</v>
      </c>
      <c r="E14" s="29">
        <f>+Ejecución!D506</f>
        <v>3328506224</v>
      </c>
      <c r="F14" s="29">
        <f>+Ejecución!E506</f>
        <v>0</v>
      </c>
      <c r="G14" s="29">
        <f>+Ejecución!F506</f>
        <v>0</v>
      </c>
      <c r="H14" s="29">
        <f>+Ejecución!G506</f>
        <v>0</v>
      </c>
      <c r="I14" s="29">
        <f>+Ejecución!H506</f>
        <v>15367471310</v>
      </c>
      <c r="J14" s="29">
        <f>+Ejecución!I506</f>
        <v>15154544316.29</v>
      </c>
      <c r="K14" s="29">
        <f>+Ejecución!J506</f>
        <v>212926993.71</v>
      </c>
      <c r="L14" s="29">
        <f>+Ejecución!K506</f>
        <v>15154544316.29</v>
      </c>
      <c r="M14" s="29">
        <f>+Ejecución!L506</f>
        <v>0</v>
      </c>
      <c r="N14" s="29">
        <f>+Ejecución!M506</f>
        <v>15154544316.29</v>
      </c>
      <c r="O14" s="29">
        <f>+Ejecución!N506</f>
        <v>15154544316.29</v>
      </c>
      <c r="P14" s="29">
        <f>+Ejecución!O506</f>
        <v>0</v>
      </c>
      <c r="Q14" s="35">
        <f t="shared" si="0"/>
        <v>0.9861443051094918</v>
      </c>
    </row>
    <row r="15" spans="2:17" ht="12.75">
      <c r="B15" s="2" t="str">
        <f>+Ejecución!A507</f>
        <v>22217101</v>
      </c>
      <c r="C15" s="2" t="str">
        <f>+Ejecución!B507</f>
        <v>Transferencias PDA</v>
      </c>
      <c r="D15" s="13">
        <f>+Ejecución!C507</f>
        <v>11388965086</v>
      </c>
      <c r="E15" s="13">
        <f>+Ejecución!D507</f>
        <v>988679256</v>
      </c>
      <c r="F15" s="13">
        <f>+Ejecución!E507</f>
        <v>0</v>
      </c>
      <c r="G15" s="13">
        <f>+Ejecución!F507</f>
        <v>0</v>
      </c>
      <c r="H15" s="13">
        <f>+Ejecución!G507</f>
        <v>0</v>
      </c>
      <c r="I15" s="13">
        <f>+Ejecución!H507</f>
        <v>12377644342</v>
      </c>
      <c r="J15" s="13">
        <f>+Ejecución!I507</f>
        <v>12377644342</v>
      </c>
      <c r="K15" s="13">
        <f>+Ejecución!J507</f>
        <v>0</v>
      </c>
      <c r="L15" s="13">
        <f>+Ejecución!K507</f>
        <v>12377644342</v>
      </c>
      <c r="M15" s="13">
        <f>+Ejecución!L507</f>
        <v>0</v>
      </c>
      <c r="N15" s="13">
        <f>+Ejecución!M507</f>
        <v>12377644342</v>
      </c>
      <c r="O15" s="13">
        <f>+Ejecución!N507</f>
        <v>12377644342</v>
      </c>
      <c r="P15" s="13">
        <f>+Ejecución!O507</f>
        <v>0</v>
      </c>
      <c r="Q15" s="36">
        <f t="shared" si="0"/>
        <v>1</v>
      </c>
    </row>
    <row r="16" spans="2:17" ht="12.75">
      <c r="B16" s="2" t="str">
        <f>+Ejecución!A508</f>
        <v>22217102</v>
      </c>
      <c r="C16" s="2" t="str">
        <f>+Ejecución!B508</f>
        <v>Transferencias PDA - Rendimientos Financieros</v>
      </c>
      <c r="D16" s="13">
        <f>+Ejecución!C508</f>
        <v>650000000</v>
      </c>
      <c r="E16" s="13">
        <f>+Ejecución!D508</f>
        <v>2339826968</v>
      </c>
      <c r="F16" s="13">
        <f>+Ejecución!E508</f>
        <v>0</v>
      </c>
      <c r="G16" s="13">
        <f>+Ejecución!F508</f>
        <v>0</v>
      </c>
      <c r="H16" s="13">
        <f>+Ejecución!G508</f>
        <v>0</v>
      </c>
      <c r="I16" s="13">
        <f>+Ejecución!H508</f>
        <v>2989826968</v>
      </c>
      <c r="J16" s="13">
        <f>+Ejecución!I508</f>
        <v>2776899974.29</v>
      </c>
      <c r="K16" s="13">
        <f>+Ejecución!J508</f>
        <v>212926993.71</v>
      </c>
      <c r="L16" s="13">
        <f>+Ejecución!K508</f>
        <v>2776899974.29</v>
      </c>
      <c r="M16" s="13">
        <f>+Ejecución!L508</f>
        <v>0</v>
      </c>
      <c r="N16" s="13">
        <f>+Ejecución!M508</f>
        <v>2776899974.29</v>
      </c>
      <c r="O16" s="13">
        <f>+Ejecución!N508</f>
        <v>2776899974.29</v>
      </c>
      <c r="P16" s="13">
        <f>+Ejecución!O508</f>
        <v>0</v>
      </c>
      <c r="Q16" s="36">
        <f t="shared" si="0"/>
        <v>0.928782837271538</v>
      </c>
    </row>
    <row r="17" spans="2:17" ht="12.75">
      <c r="B17" s="2"/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6"/>
    </row>
    <row r="18" spans="2:17" ht="12.75">
      <c r="B18" s="63" t="s">
        <v>1497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51" t="s">
        <v>1059</v>
      </c>
      <c r="C19" s="53" t="s">
        <v>1060</v>
      </c>
      <c r="D19" s="48" t="s">
        <v>1061</v>
      </c>
      <c r="E19" s="9" t="s">
        <v>1062</v>
      </c>
      <c r="F19" s="10"/>
      <c r="G19" s="10"/>
      <c r="H19" s="11"/>
      <c r="I19" s="48" t="s">
        <v>1063</v>
      </c>
      <c r="J19" s="48" t="s">
        <v>1064</v>
      </c>
      <c r="K19" s="48" t="s">
        <v>1065</v>
      </c>
      <c r="L19" s="48" t="s">
        <v>1066</v>
      </c>
      <c r="M19" s="48" t="s">
        <v>1067</v>
      </c>
      <c r="N19" s="48" t="s">
        <v>1068</v>
      </c>
      <c r="O19" s="48" t="s">
        <v>1069</v>
      </c>
      <c r="P19" s="48" t="s">
        <v>1070</v>
      </c>
      <c r="Q19" s="48" t="s">
        <v>1108</v>
      </c>
    </row>
    <row r="20" spans="2:17" ht="12.75">
      <c r="B20" s="52"/>
      <c r="C20" s="54"/>
      <c r="D20" s="49"/>
      <c r="E20" s="12" t="s">
        <v>1072</v>
      </c>
      <c r="F20" s="12" t="s">
        <v>1073</v>
      </c>
      <c r="G20" s="12" t="s">
        <v>1074</v>
      </c>
      <c r="H20" s="12" t="s">
        <v>1075</v>
      </c>
      <c r="I20" s="49"/>
      <c r="J20" s="49"/>
      <c r="K20" s="49"/>
      <c r="L20" s="49"/>
      <c r="M20" s="49"/>
      <c r="N20" s="49"/>
      <c r="O20" s="49"/>
      <c r="P20" s="49"/>
      <c r="Q20" s="50"/>
    </row>
    <row r="21" spans="2:17" s="31" customFormat="1" ht="22.5">
      <c r="B21" s="23" t="str">
        <f>+Ejecución!A531</f>
        <v>2231171</v>
      </c>
      <c r="C21" s="23" t="str">
        <f>+Ejecución!B531</f>
        <v>TRANSFERENCIA PARA EL PLAN DEPARTAMENTAL DE AGUA POTABLE Y SANEAMIENTO BÁSICO</v>
      </c>
      <c r="D21" s="29">
        <f>+Ejecución!C531</f>
        <v>200000000</v>
      </c>
      <c r="E21" s="29">
        <f>+Ejecución!D531</f>
        <v>7062846655.22</v>
      </c>
      <c r="F21" s="29">
        <f>+Ejecución!E531</f>
        <v>0</v>
      </c>
      <c r="G21" s="29">
        <f>+Ejecución!F531</f>
        <v>0</v>
      </c>
      <c r="H21" s="29">
        <f>+Ejecución!G531</f>
        <v>0</v>
      </c>
      <c r="I21" s="29">
        <f>+Ejecución!H531</f>
        <v>7262846655.22</v>
      </c>
      <c r="J21" s="29">
        <f>+Ejecución!I531</f>
        <v>1326125784.84</v>
      </c>
      <c r="K21" s="29">
        <f>+Ejecución!J531</f>
        <v>5936720870.38</v>
      </c>
      <c r="L21" s="29">
        <f>+Ejecución!K531</f>
        <v>1326125784.84</v>
      </c>
      <c r="M21" s="29">
        <f>+Ejecución!L531</f>
        <v>0</v>
      </c>
      <c r="N21" s="29">
        <f>+Ejecución!M531</f>
        <v>1326125784.84</v>
      </c>
      <c r="O21" s="29">
        <f>+Ejecución!N531</f>
        <v>1326125784.84</v>
      </c>
      <c r="P21" s="29">
        <f>+Ejecución!O531</f>
        <v>0</v>
      </c>
      <c r="Q21" s="35">
        <f aca="true" t="shared" si="1" ref="Q21:Q26">+L21/I21</f>
        <v>0.1825903599227003</v>
      </c>
    </row>
    <row r="22" spans="2:17" ht="12.75">
      <c r="B22" s="2" t="str">
        <f>+Ejecución!A532</f>
        <v>223117101</v>
      </c>
      <c r="C22" s="2" t="str">
        <f>+Ejecución!B532</f>
        <v>Otros Proyectos de Inversión - SGP PDA</v>
      </c>
      <c r="D22" s="13">
        <f>+Ejecución!C532</f>
        <v>200000000</v>
      </c>
      <c r="E22" s="13">
        <f>+Ejecución!D532</f>
        <v>1126125784.84</v>
      </c>
      <c r="F22" s="13">
        <f>+Ejecución!E532</f>
        <v>0</v>
      </c>
      <c r="G22" s="13">
        <f>+Ejecución!F532</f>
        <v>0</v>
      </c>
      <c r="H22" s="13">
        <f>+Ejecución!G532</f>
        <v>0</v>
      </c>
      <c r="I22" s="13">
        <f>+Ejecución!H532</f>
        <v>1326125784.84</v>
      </c>
      <c r="J22" s="13">
        <f>+Ejecución!I532</f>
        <v>1326125784.84</v>
      </c>
      <c r="K22" s="13">
        <f>+Ejecución!J532</f>
        <v>0</v>
      </c>
      <c r="L22" s="13">
        <f>+Ejecución!K532</f>
        <v>1326125784.84</v>
      </c>
      <c r="M22" s="13">
        <f>+Ejecución!L532</f>
        <v>0</v>
      </c>
      <c r="N22" s="13">
        <f>+Ejecución!M532</f>
        <v>1326125784.84</v>
      </c>
      <c r="O22" s="13">
        <f>+Ejecución!N532</f>
        <v>1326125784.84</v>
      </c>
      <c r="P22" s="13">
        <f>+Ejecución!O532</f>
        <v>0</v>
      </c>
      <c r="Q22" s="36">
        <f t="shared" si="1"/>
        <v>1</v>
      </c>
    </row>
    <row r="23" spans="2:17" ht="12.75">
      <c r="B23" s="2" t="str">
        <f>+Ejecución!A533</f>
        <v>223117102</v>
      </c>
      <c r="C23" s="2" t="str">
        <f>+Ejecución!B533</f>
        <v>Otros Proyectos de Inversión- PDA</v>
      </c>
      <c r="D23" s="13">
        <f>+Ejecución!C533</f>
        <v>0</v>
      </c>
      <c r="E23" s="13">
        <f>+Ejecución!D533</f>
        <v>68409567.37</v>
      </c>
      <c r="F23" s="13">
        <f>+Ejecución!E533</f>
        <v>0</v>
      </c>
      <c r="G23" s="13">
        <f>+Ejecución!F533</f>
        <v>0</v>
      </c>
      <c r="H23" s="13">
        <f>+Ejecución!G533</f>
        <v>0</v>
      </c>
      <c r="I23" s="13">
        <f>+Ejecución!H533</f>
        <v>68409567.37</v>
      </c>
      <c r="J23" s="13">
        <f>+Ejecución!I533</f>
        <v>0</v>
      </c>
      <c r="K23" s="13">
        <f>+Ejecución!J533</f>
        <v>68409567.37</v>
      </c>
      <c r="L23" s="13">
        <f>+Ejecución!K533</f>
        <v>0</v>
      </c>
      <c r="M23" s="13">
        <f>+Ejecución!L533</f>
        <v>0</v>
      </c>
      <c r="N23" s="13">
        <f>+Ejecución!M533</f>
        <v>0</v>
      </c>
      <c r="O23" s="13">
        <f>+Ejecución!N533</f>
        <v>0</v>
      </c>
      <c r="P23" s="13">
        <f>+Ejecución!O533</f>
        <v>0</v>
      </c>
      <c r="Q23" s="36">
        <f t="shared" si="1"/>
        <v>0</v>
      </c>
    </row>
    <row r="24" spans="2:17" ht="12.75">
      <c r="B24" s="2" t="str">
        <f>+Ejecución!A534</f>
        <v>223117103</v>
      </c>
      <c r="C24" s="2" t="str">
        <f>+Ejecución!B534</f>
        <v>Otros Proyectos de Inversión - Audiencias Públicas</v>
      </c>
      <c r="D24" s="13">
        <f>+Ejecución!C534</f>
        <v>0</v>
      </c>
      <c r="E24" s="13">
        <f>+Ejecución!D534</f>
        <v>361527191.01</v>
      </c>
      <c r="F24" s="13">
        <f>+Ejecución!E534</f>
        <v>0</v>
      </c>
      <c r="G24" s="13">
        <f>+Ejecución!F534</f>
        <v>0</v>
      </c>
      <c r="H24" s="13">
        <f>+Ejecución!G534</f>
        <v>0</v>
      </c>
      <c r="I24" s="13">
        <f>+Ejecución!H534</f>
        <v>361527191.01</v>
      </c>
      <c r="J24" s="13">
        <f>+Ejecución!I534</f>
        <v>0</v>
      </c>
      <c r="K24" s="13">
        <f>+Ejecución!J534</f>
        <v>361527191.01</v>
      </c>
      <c r="L24" s="13">
        <f>+Ejecución!K534</f>
        <v>0</v>
      </c>
      <c r="M24" s="13">
        <f>+Ejecución!L534</f>
        <v>0</v>
      </c>
      <c r="N24" s="13">
        <f>+Ejecución!M534</f>
        <v>0</v>
      </c>
      <c r="O24" s="13">
        <f>+Ejecución!N534</f>
        <v>0</v>
      </c>
      <c r="P24" s="13">
        <f>+Ejecución!O534</f>
        <v>0</v>
      </c>
      <c r="Q24" s="36">
        <f t="shared" si="1"/>
        <v>0</v>
      </c>
    </row>
    <row r="25" spans="2:17" ht="12.75">
      <c r="B25" s="2" t="str">
        <f>+Ejecución!A535</f>
        <v>223117104</v>
      </c>
      <c r="C25" s="2" t="str">
        <f>+Ejecución!B535</f>
        <v>Otros Proyectos de Inversión- Convenio AECID</v>
      </c>
      <c r="D25" s="13">
        <f>+Ejecución!C535</f>
        <v>0</v>
      </c>
      <c r="E25" s="13">
        <f>+Ejecución!D535</f>
        <v>3884959116</v>
      </c>
      <c r="F25" s="13">
        <f>+Ejecución!E535</f>
        <v>0</v>
      </c>
      <c r="G25" s="13">
        <f>+Ejecución!F535</f>
        <v>0</v>
      </c>
      <c r="H25" s="13">
        <f>+Ejecución!G535</f>
        <v>0</v>
      </c>
      <c r="I25" s="13">
        <f>+Ejecución!H535</f>
        <v>3884959116</v>
      </c>
      <c r="J25" s="13">
        <f>+Ejecución!I535</f>
        <v>0</v>
      </c>
      <c r="K25" s="13">
        <f>+Ejecución!J535</f>
        <v>3884959116</v>
      </c>
      <c r="L25" s="13">
        <f>+Ejecución!K535</f>
        <v>0</v>
      </c>
      <c r="M25" s="13">
        <f>+Ejecución!L535</f>
        <v>0</v>
      </c>
      <c r="N25" s="13">
        <f>+Ejecución!M535</f>
        <v>0</v>
      </c>
      <c r="O25" s="13">
        <f>+Ejecución!N535</f>
        <v>0</v>
      </c>
      <c r="P25" s="13">
        <f>+Ejecución!O535</f>
        <v>0</v>
      </c>
      <c r="Q25" s="36">
        <f t="shared" si="1"/>
        <v>0</v>
      </c>
    </row>
    <row r="26" spans="2:17" ht="12.75">
      <c r="B26" s="2" t="str">
        <f>+Ejecución!A536</f>
        <v>223117105</v>
      </c>
      <c r="C26" s="2" t="str">
        <f>+Ejecución!B536</f>
        <v>Otros Proyectos de Inversión - Convenio N° 277 Corponariño.</v>
      </c>
      <c r="D26" s="13">
        <f>+Ejecución!C536</f>
        <v>0</v>
      </c>
      <c r="E26" s="13">
        <f>+Ejecución!D536</f>
        <v>1621824996</v>
      </c>
      <c r="F26" s="13">
        <f>+Ejecución!E536</f>
        <v>0</v>
      </c>
      <c r="G26" s="13">
        <f>+Ejecución!F536</f>
        <v>0</v>
      </c>
      <c r="H26" s="13">
        <f>+Ejecución!G536</f>
        <v>0</v>
      </c>
      <c r="I26" s="13">
        <f>+Ejecución!H536</f>
        <v>1621824996</v>
      </c>
      <c r="J26" s="13">
        <f>+Ejecución!I536</f>
        <v>0</v>
      </c>
      <c r="K26" s="13">
        <f>+Ejecución!J536</f>
        <v>1621824996</v>
      </c>
      <c r="L26" s="13">
        <f>+Ejecución!K536</f>
        <v>0</v>
      </c>
      <c r="M26" s="13">
        <f>+Ejecución!L536</f>
        <v>0</v>
      </c>
      <c r="N26" s="13">
        <f>+Ejecución!M536</f>
        <v>0</v>
      </c>
      <c r="O26" s="13">
        <f>+Ejecución!N536</f>
        <v>0</v>
      </c>
      <c r="P26" s="13">
        <f>+Ejecución!O536</f>
        <v>0</v>
      </c>
      <c r="Q26" s="36">
        <f t="shared" si="1"/>
        <v>0</v>
      </c>
    </row>
    <row r="28" spans="2:17" ht="12.75">
      <c r="B28" s="63" t="s">
        <v>1498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ht="12.75">
      <c r="B29" s="51" t="s">
        <v>1059</v>
      </c>
      <c r="C29" s="53" t="s">
        <v>1060</v>
      </c>
      <c r="D29" s="48" t="s">
        <v>1061</v>
      </c>
      <c r="E29" s="9" t="s">
        <v>1062</v>
      </c>
      <c r="F29" s="10"/>
      <c r="G29" s="10"/>
      <c r="H29" s="11"/>
      <c r="I29" s="48" t="s">
        <v>1063</v>
      </c>
      <c r="J29" s="48" t="s">
        <v>1064</v>
      </c>
      <c r="K29" s="48" t="s">
        <v>1065</v>
      </c>
      <c r="L29" s="48" t="s">
        <v>1066</v>
      </c>
      <c r="M29" s="48" t="s">
        <v>1067</v>
      </c>
      <c r="N29" s="48" t="s">
        <v>1068</v>
      </c>
      <c r="O29" s="48" t="s">
        <v>1069</v>
      </c>
      <c r="P29" s="48" t="s">
        <v>1070</v>
      </c>
      <c r="Q29" s="48" t="s">
        <v>1108</v>
      </c>
    </row>
    <row r="30" spans="2:17" ht="12.75">
      <c r="B30" s="52"/>
      <c r="C30" s="54"/>
      <c r="D30" s="49"/>
      <c r="E30" s="12" t="s">
        <v>1072</v>
      </c>
      <c r="F30" s="12" t="s">
        <v>1073</v>
      </c>
      <c r="G30" s="12" t="s">
        <v>1074</v>
      </c>
      <c r="H30" s="12" t="s">
        <v>1075</v>
      </c>
      <c r="I30" s="49"/>
      <c r="J30" s="49"/>
      <c r="K30" s="49"/>
      <c r="L30" s="49"/>
      <c r="M30" s="49"/>
      <c r="N30" s="49"/>
      <c r="O30" s="49"/>
      <c r="P30" s="49"/>
      <c r="Q30" s="50"/>
    </row>
    <row r="31" spans="2:17" s="31" customFormat="1" ht="12.75">
      <c r="B31" s="23" t="str">
        <f>+Ejecución!A620</f>
        <v>24101</v>
      </c>
      <c r="C31" s="23" t="str">
        <f>+Ejecución!B620</f>
        <v>MUNICIPIO DE TAMINANGO</v>
      </c>
      <c r="D31" s="29">
        <f>+Ejecución!C620</f>
        <v>892404448</v>
      </c>
      <c r="E31" s="29">
        <f>+Ejecución!D620</f>
        <v>1553121218.99</v>
      </c>
      <c r="F31" s="29">
        <f>+Ejecución!E620</f>
        <v>-1186322676.42</v>
      </c>
      <c r="G31" s="29">
        <f>+Ejecución!F620</f>
        <v>0</v>
      </c>
      <c r="H31" s="29">
        <f>+Ejecución!G620</f>
        <v>0</v>
      </c>
      <c r="I31" s="29">
        <f>+Ejecución!H620</f>
        <v>1259202990.57</v>
      </c>
      <c r="J31" s="29">
        <f>+Ejecución!I620</f>
        <v>1259202990.57</v>
      </c>
      <c r="K31" s="29">
        <f>+Ejecución!J620</f>
        <v>0</v>
      </c>
      <c r="L31" s="29">
        <f>+Ejecución!K620</f>
        <v>1259202990.57</v>
      </c>
      <c r="M31" s="29">
        <f>+Ejecución!L620</f>
        <v>0</v>
      </c>
      <c r="N31" s="29">
        <f>+Ejecución!M620</f>
        <v>526337300</v>
      </c>
      <c r="O31" s="29">
        <f>+Ejecución!N620</f>
        <v>526337300</v>
      </c>
      <c r="P31" s="29">
        <f>+Ejecución!O620</f>
        <v>0</v>
      </c>
      <c r="Q31" s="35">
        <f aca="true" t="shared" si="2" ref="Q31:Q94">+L31/I31</f>
        <v>1</v>
      </c>
    </row>
    <row r="32" spans="2:17" s="31" customFormat="1" ht="12.75">
      <c r="B32" s="23" t="str">
        <f>+Ejecución!A621</f>
        <v>2410101</v>
      </c>
      <c r="C32" s="23" t="str">
        <f>+Ejecución!B621</f>
        <v>MUNICIPIOS DESCERTIFICADOS</v>
      </c>
      <c r="D32" s="29">
        <f>+Ejecución!C621</f>
        <v>892404448</v>
      </c>
      <c r="E32" s="29">
        <f>+Ejecución!D621</f>
        <v>1553121218.99</v>
      </c>
      <c r="F32" s="29">
        <f>+Ejecución!E621</f>
        <v>-1186322676.42</v>
      </c>
      <c r="G32" s="29">
        <f>+Ejecución!F621</f>
        <v>0</v>
      </c>
      <c r="H32" s="29">
        <f>+Ejecución!G621</f>
        <v>0</v>
      </c>
      <c r="I32" s="29">
        <f>+Ejecución!H621</f>
        <v>1259202990.57</v>
      </c>
      <c r="J32" s="29">
        <f>+Ejecución!I621</f>
        <v>1259202990.57</v>
      </c>
      <c r="K32" s="29">
        <f>+Ejecución!J621</f>
        <v>0</v>
      </c>
      <c r="L32" s="29">
        <f>+Ejecución!K621</f>
        <v>1259202990.57</v>
      </c>
      <c r="M32" s="29">
        <f>+Ejecución!L621</f>
        <v>0</v>
      </c>
      <c r="N32" s="29">
        <f>+Ejecución!M621</f>
        <v>526337300</v>
      </c>
      <c r="O32" s="29">
        <f>+Ejecución!N621</f>
        <v>526337300</v>
      </c>
      <c r="P32" s="29">
        <f>+Ejecución!O621</f>
        <v>0</v>
      </c>
      <c r="Q32" s="35">
        <f t="shared" si="2"/>
        <v>1</v>
      </c>
    </row>
    <row r="33" spans="2:17" s="31" customFormat="1" ht="22.5">
      <c r="B33" s="23" t="str">
        <f>+Ejecución!A622</f>
        <v>241010101</v>
      </c>
      <c r="C33" s="23" t="str">
        <f>+Ejecución!B622</f>
        <v>INVERSION AGUA POTABLE Y SANEAMIENTO BASICO MUNICIPIOS DESCERTIFICADOS - VIGENCIA</v>
      </c>
      <c r="D33" s="29">
        <f>+Ejecución!C622</f>
        <v>892404448</v>
      </c>
      <c r="E33" s="29">
        <f>+Ejecución!D622</f>
        <v>24444199</v>
      </c>
      <c r="F33" s="29">
        <f>+Ejecución!E622</f>
        <v>-775131787</v>
      </c>
      <c r="G33" s="29">
        <f>+Ejecución!F622</f>
        <v>0</v>
      </c>
      <c r="H33" s="29">
        <f>+Ejecución!G622</f>
        <v>0</v>
      </c>
      <c r="I33" s="29">
        <f>+Ejecución!H622</f>
        <v>141716860</v>
      </c>
      <c r="J33" s="29">
        <f>+Ejecución!I622</f>
        <v>141716860</v>
      </c>
      <c r="K33" s="29">
        <f>+Ejecución!J622</f>
        <v>0</v>
      </c>
      <c r="L33" s="29">
        <f>+Ejecución!K622</f>
        <v>141716860</v>
      </c>
      <c r="M33" s="29">
        <f>+Ejecución!L622</f>
        <v>0</v>
      </c>
      <c r="N33" s="29">
        <f>+Ejecución!M622</f>
        <v>141716860</v>
      </c>
      <c r="O33" s="29">
        <f>+Ejecución!N622</f>
        <v>141716860</v>
      </c>
      <c r="P33" s="29">
        <f>+Ejecución!O622</f>
        <v>0</v>
      </c>
      <c r="Q33" s="35">
        <f t="shared" si="2"/>
        <v>1</v>
      </c>
    </row>
    <row r="34" spans="2:17" s="31" customFormat="1" ht="12.75">
      <c r="B34" s="23" t="str">
        <f>+Ejecución!A623</f>
        <v>24101010101</v>
      </c>
      <c r="C34" s="23" t="str">
        <f>+Ejecución!B623</f>
        <v>SERVICIO ACUEDUCTO</v>
      </c>
      <c r="D34" s="29">
        <f>+Ejecución!C623</f>
        <v>314781141</v>
      </c>
      <c r="E34" s="29">
        <f>+Ejecución!D623</f>
        <v>24444199</v>
      </c>
      <c r="F34" s="29">
        <f>+Ejecución!E623</f>
        <v>-282130120</v>
      </c>
      <c r="G34" s="29">
        <f>+Ejecución!F623</f>
        <v>0</v>
      </c>
      <c r="H34" s="29">
        <f>+Ejecución!G623</f>
        <v>0</v>
      </c>
      <c r="I34" s="29">
        <f>+Ejecución!H623</f>
        <v>57095220</v>
      </c>
      <c r="J34" s="29">
        <f>+Ejecución!I623</f>
        <v>57095220</v>
      </c>
      <c r="K34" s="29">
        <f>+Ejecución!J623</f>
        <v>0</v>
      </c>
      <c r="L34" s="29">
        <f>+Ejecución!K623</f>
        <v>57095220</v>
      </c>
      <c r="M34" s="29">
        <f>+Ejecución!L623</f>
        <v>0</v>
      </c>
      <c r="N34" s="29">
        <f>+Ejecución!M623</f>
        <v>57095220</v>
      </c>
      <c r="O34" s="29">
        <f>+Ejecución!N623</f>
        <v>57095220</v>
      </c>
      <c r="P34" s="29">
        <f>+Ejecución!O623</f>
        <v>0</v>
      </c>
      <c r="Q34" s="35">
        <f t="shared" si="2"/>
        <v>1</v>
      </c>
    </row>
    <row r="35" spans="2:17" ht="12.75">
      <c r="B35" s="2" t="str">
        <f>+Ejecución!A624</f>
        <v>2410101010101</v>
      </c>
      <c r="C35" s="2" t="str">
        <f>+Ejecución!B624</f>
        <v>Acueducto - Captación</v>
      </c>
      <c r="D35" s="13">
        <f>+Ejecución!C624</f>
        <v>20000000</v>
      </c>
      <c r="E35" s="13">
        <f>+Ejecución!D624</f>
        <v>0</v>
      </c>
      <c r="F35" s="13">
        <f>+Ejecución!E624</f>
        <v>-20000000</v>
      </c>
      <c r="G35" s="13">
        <f>+Ejecución!F624</f>
        <v>0</v>
      </c>
      <c r="H35" s="13">
        <f>+Ejecución!G624</f>
        <v>0</v>
      </c>
      <c r="I35" s="13">
        <f>+Ejecución!H624</f>
        <v>0</v>
      </c>
      <c r="J35" s="13">
        <f>+Ejecución!I624</f>
        <v>0</v>
      </c>
      <c r="K35" s="13">
        <f>+Ejecución!J624</f>
        <v>0</v>
      </c>
      <c r="L35" s="13">
        <f>+Ejecución!K624</f>
        <v>0</v>
      </c>
      <c r="M35" s="13">
        <f>+Ejecución!L624</f>
        <v>0</v>
      </c>
      <c r="N35" s="13">
        <f>+Ejecución!M624</f>
        <v>0</v>
      </c>
      <c r="O35" s="13">
        <f>+Ejecución!N624</f>
        <v>0</v>
      </c>
      <c r="P35" s="13">
        <f>+Ejecución!O624</f>
        <v>0</v>
      </c>
      <c r="Q35" s="36" t="e">
        <f t="shared" si="2"/>
        <v>#DIV/0!</v>
      </c>
    </row>
    <row r="36" spans="2:17" ht="12.75">
      <c r="B36" s="2" t="str">
        <f>+Ejecución!A625</f>
        <v>2410101010103</v>
      </c>
      <c r="C36" s="2" t="str">
        <f>+Ejecución!B625</f>
        <v>Acueducto - Almacenamiento</v>
      </c>
      <c r="D36" s="13">
        <f>+Ejecución!C625</f>
        <v>10000000</v>
      </c>
      <c r="E36" s="13">
        <f>+Ejecución!D625</f>
        <v>24444199</v>
      </c>
      <c r="F36" s="13">
        <f>+Ejecución!E625</f>
        <v>-34444199</v>
      </c>
      <c r="G36" s="13">
        <f>+Ejecución!F625</f>
        <v>0</v>
      </c>
      <c r="H36" s="13">
        <f>+Ejecución!G625</f>
        <v>0</v>
      </c>
      <c r="I36" s="13">
        <f>+Ejecución!H625</f>
        <v>0</v>
      </c>
      <c r="J36" s="13">
        <f>+Ejecución!I625</f>
        <v>0</v>
      </c>
      <c r="K36" s="13">
        <f>+Ejecución!J625</f>
        <v>0</v>
      </c>
      <c r="L36" s="13">
        <f>+Ejecución!K625</f>
        <v>0</v>
      </c>
      <c r="M36" s="13">
        <f>+Ejecución!L625</f>
        <v>0</v>
      </c>
      <c r="N36" s="13">
        <f>+Ejecución!M625</f>
        <v>0</v>
      </c>
      <c r="O36" s="13">
        <f>+Ejecución!N625</f>
        <v>0</v>
      </c>
      <c r="P36" s="13">
        <f>+Ejecución!O625</f>
        <v>0</v>
      </c>
      <c r="Q36" s="36" t="e">
        <f t="shared" si="2"/>
        <v>#DIV/0!</v>
      </c>
    </row>
    <row r="37" spans="2:17" ht="12.75">
      <c r="B37" s="2" t="str">
        <f>+Ejecución!A626</f>
        <v>2410101010104</v>
      </c>
      <c r="C37" s="2" t="str">
        <f>+Ejecución!B626</f>
        <v>Acueducto - Tratamiento</v>
      </c>
      <c r="D37" s="13">
        <f>+Ejecución!C626</f>
        <v>19781141</v>
      </c>
      <c r="E37" s="13">
        <f>+Ejecución!D626</f>
        <v>0</v>
      </c>
      <c r="F37" s="13">
        <f>+Ejecución!E626</f>
        <v>-19781141</v>
      </c>
      <c r="G37" s="13">
        <f>+Ejecución!F626</f>
        <v>0</v>
      </c>
      <c r="H37" s="13">
        <f>+Ejecución!G626</f>
        <v>0</v>
      </c>
      <c r="I37" s="13">
        <f>+Ejecución!H626</f>
        <v>0</v>
      </c>
      <c r="J37" s="13">
        <f>+Ejecución!I626</f>
        <v>0</v>
      </c>
      <c r="K37" s="13">
        <f>+Ejecución!J626</f>
        <v>0</v>
      </c>
      <c r="L37" s="13">
        <f>+Ejecución!K626</f>
        <v>0</v>
      </c>
      <c r="M37" s="13">
        <f>+Ejecución!L626</f>
        <v>0</v>
      </c>
      <c r="N37" s="13">
        <f>+Ejecución!M626</f>
        <v>0</v>
      </c>
      <c r="O37" s="13">
        <f>+Ejecución!N626</f>
        <v>0</v>
      </c>
      <c r="P37" s="13">
        <f>+Ejecución!O626</f>
        <v>0</v>
      </c>
      <c r="Q37" s="36" t="e">
        <f t="shared" si="2"/>
        <v>#DIV/0!</v>
      </c>
    </row>
    <row r="38" spans="2:17" ht="12.75">
      <c r="B38" s="2" t="str">
        <f>+Ejecución!A627</f>
        <v>2410101010105</v>
      </c>
      <c r="C38" s="2" t="str">
        <f>+Ejecución!B627</f>
        <v>Acueducto - Conducción</v>
      </c>
      <c r="D38" s="13">
        <f>+Ejecución!C627</f>
        <v>30000000</v>
      </c>
      <c r="E38" s="13">
        <f>+Ejecución!D627</f>
        <v>0</v>
      </c>
      <c r="F38" s="13">
        <f>+Ejecución!E627</f>
        <v>-30000000</v>
      </c>
      <c r="G38" s="13">
        <f>+Ejecución!F627</f>
        <v>0</v>
      </c>
      <c r="H38" s="13">
        <f>+Ejecución!G627</f>
        <v>0</v>
      </c>
      <c r="I38" s="13">
        <f>+Ejecución!H627</f>
        <v>0</v>
      </c>
      <c r="J38" s="13">
        <f>+Ejecución!I627</f>
        <v>0</v>
      </c>
      <c r="K38" s="13">
        <f>+Ejecución!J627</f>
        <v>0</v>
      </c>
      <c r="L38" s="13">
        <f>+Ejecución!K627</f>
        <v>0</v>
      </c>
      <c r="M38" s="13">
        <f>+Ejecución!L627</f>
        <v>0</v>
      </c>
      <c r="N38" s="13">
        <f>+Ejecución!M627</f>
        <v>0</v>
      </c>
      <c r="O38" s="13">
        <f>+Ejecución!N627</f>
        <v>0</v>
      </c>
      <c r="P38" s="13">
        <f>+Ejecución!O627</f>
        <v>0</v>
      </c>
      <c r="Q38" s="36" t="e">
        <f t="shared" si="2"/>
        <v>#DIV/0!</v>
      </c>
    </row>
    <row r="39" spans="2:17" ht="12.75">
      <c r="B39" s="2" t="str">
        <f>+Ejecución!A628</f>
        <v>2410101010107</v>
      </c>
      <c r="C39" s="2" t="str">
        <f>+Ejecución!B628</f>
        <v>Acueducto - Distribución</v>
      </c>
      <c r="D39" s="13">
        <f>+Ejecución!C628</f>
        <v>10000000</v>
      </c>
      <c r="E39" s="13">
        <f>+Ejecución!D628</f>
        <v>0</v>
      </c>
      <c r="F39" s="13">
        <f>+Ejecución!E628</f>
        <v>-10000000</v>
      </c>
      <c r="G39" s="13">
        <f>+Ejecución!F628</f>
        <v>0</v>
      </c>
      <c r="H39" s="13">
        <f>+Ejecución!G628</f>
        <v>0</v>
      </c>
      <c r="I39" s="13">
        <f>+Ejecución!H628</f>
        <v>0</v>
      </c>
      <c r="J39" s="13">
        <f>+Ejecución!I628</f>
        <v>0</v>
      </c>
      <c r="K39" s="13">
        <f>+Ejecución!J628</f>
        <v>0</v>
      </c>
      <c r="L39" s="13">
        <f>+Ejecución!K628</f>
        <v>0</v>
      </c>
      <c r="M39" s="13">
        <f>+Ejecución!L628</f>
        <v>0</v>
      </c>
      <c r="N39" s="13">
        <f>+Ejecución!M628</f>
        <v>0</v>
      </c>
      <c r="O39" s="13">
        <f>+Ejecución!N628</f>
        <v>0</v>
      </c>
      <c r="P39" s="13">
        <f>+Ejecución!O628</f>
        <v>0</v>
      </c>
      <c r="Q39" s="36" t="e">
        <f t="shared" si="2"/>
        <v>#DIV/0!</v>
      </c>
    </row>
    <row r="40" spans="2:17" ht="12.75">
      <c r="B40" s="2" t="str">
        <f>+Ejecución!A629</f>
        <v>2410101010110</v>
      </c>
      <c r="C40" s="2" t="str">
        <f>+Ejecución!B629</f>
        <v>Acueducto - Preinversiones, Estudios</v>
      </c>
      <c r="D40" s="13">
        <f>+Ejecución!C629</f>
        <v>75000000</v>
      </c>
      <c r="E40" s="13">
        <f>+Ejecución!D629</f>
        <v>0</v>
      </c>
      <c r="F40" s="13">
        <f>+Ejecución!E629</f>
        <v>-75000000</v>
      </c>
      <c r="G40" s="13">
        <f>+Ejecución!F629</f>
        <v>0</v>
      </c>
      <c r="H40" s="13">
        <f>+Ejecución!G629</f>
        <v>0</v>
      </c>
      <c r="I40" s="13">
        <f>+Ejecución!H629</f>
        <v>0</v>
      </c>
      <c r="J40" s="13">
        <f>+Ejecución!I629</f>
        <v>0</v>
      </c>
      <c r="K40" s="13">
        <f>+Ejecución!J629</f>
        <v>0</v>
      </c>
      <c r="L40" s="13">
        <f>+Ejecución!K629</f>
        <v>0</v>
      </c>
      <c r="M40" s="13">
        <f>+Ejecución!L629</f>
        <v>0</v>
      </c>
      <c r="N40" s="13">
        <f>+Ejecución!M629</f>
        <v>0</v>
      </c>
      <c r="O40" s="13">
        <f>+Ejecución!N629</f>
        <v>0</v>
      </c>
      <c r="P40" s="13">
        <f>+Ejecución!O629</f>
        <v>0</v>
      </c>
      <c r="Q40" s="36" t="e">
        <f t="shared" si="2"/>
        <v>#DIV/0!</v>
      </c>
    </row>
    <row r="41" spans="2:17" ht="22.5">
      <c r="B41" s="2" t="str">
        <f>+Ejecución!A630</f>
        <v>2410101010112</v>
      </c>
      <c r="C41" s="2" t="str">
        <f>+Ejecución!B630</f>
        <v>Acueducto - Formulación, Implementación, y Acciones de Fortalecimiento para la Administración y Operación de los Servicios</v>
      </c>
      <c r="D41" s="13">
        <f>+Ejecución!C630</f>
        <v>5000000</v>
      </c>
      <c r="E41" s="13">
        <f>+Ejecución!D630</f>
        <v>0</v>
      </c>
      <c r="F41" s="13">
        <f>+Ejecución!E630</f>
        <v>-5000000</v>
      </c>
      <c r="G41" s="13">
        <f>+Ejecución!F630</f>
        <v>0</v>
      </c>
      <c r="H41" s="13">
        <f>+Ejecución!G630</f>
        <v>0</v>
      </c>
      <c r="I41" s="13">
        <f>+Ejecución!H630</f>
        <v>0</v>
      </c>
      <c r="J41" s="13">
        <f>+Ejecución!I630</f>
        <v>0</v>
      </c>
      <c r="K41" s="13">
        <f>+Ejecución!J630</f>
        <v>0</v>
      </c>
      <c r="L41" s="13">
        <f>+Ejecución!K630</f>
        <v>0</v>
      </c>
      <c r="M41" s="13">
        <f>+Ejecución!L630</f>
        <v>0</v>
      </c>
      <c r="N41" s="13">
        <f>+Ejecución!M630</f>
        <v>0</v>
      </c>
      <c r="O41" s="13">
        <f>+Ejecución!N630</f>
        <v>0</v>
      </c>
      <c r="P41" s="13">
        <f>+Ejecución!O630</f>
        <v>0</v>
      </c>
      <c r="Q41" s="36" t="e">
        <f t="shared" si="2"/>
        <v>#DIV/0!</v>
      </c>
    </row>
    <row r="42" spans="2:17" ht="12.75">
      <c r="B42" s="2" t="str">
        <f>+Ejecución!A631</f>
        <v>2410101010113</v>
      </c>
      <c r="C42" s="2" t="str">
        <f>+Ejecución!B631</f>
        <v>Acueducto - Subsidios</v>
      </c>
      <c r="D42" s="13">
        <f>+Ejecución!C631</f>
        <v>145000000</v>
      </c>
      <c r="E42" s="13">
        <f>+Ejecución!D631</f>
        <v>0</v>
      </c>
      <c r="F42" s="13">
        <f>+Ejecución!E631</f>
        <v>-87904780</v>
      </c>
      <c r="G42" s="13">
        <f>+Ejecución!F631</f>
        <v>0</v>
      </c>
      <c r="H42" s="13">
        <f>+Ejecución!G631</f>
        <v>0</v>
      </c>
      <c r="I42" s="13">
        <f>+Ejecución!H631</f>
        <v>57095220</v>
      </c>
      <c r="J42" s="13">
        <f>+Ejecución!I631</f>
        <v>57095220</v>
      </c>
      <c r="K42" s="13">
        <f>+Ejecución!J631</f>
        <v>0</v>
      </c>
      <c r="L42" s="13">
        <f>+Ejecución!K631</f>
        <v>57095220</v>
      </c>
      <c r="M42" s="13">
        <f>+Ejecución!L631</f>
        <v>0</v>
      </c>
      <c r="N42" s="13">
        <f>+Ejecución!M631</f>
        <v>57095220</v>
      </c>
      <c r="O42" s="13">
        <f>+Ejecución!N631</f>
        <v>57095220</v>
      </c>
      <c r="P42" s="13">
        <f>+Ejecución!O631</f>
        <v>0</v>
      </c>
      <c r="Q42" s="36">
        <f t="shared" si="2"/>
        <v>1</v>
      </c>
    </row>
    <row r="43" spans="2:17" s="31" customFormat="1" ht="12.75">
      <c r="B43" s="23" t="str">
        <f>+Ejecución!A632</f>
        <v>24101010102</v>
      </c>
      <c r="C43" s="23" t="str">
        <f>+Ejecución!B632</f>
        <v>SERVICIO ALCANTARILLADO</v>
      </c>
      <c r="D43" s="29">
        <f>+Ejecución!C632</f>
        <v>130000000</v>
      </c>
      <c r="E43" s="29">
        <f>+Ejecución!D632</f>
        <v>0</v>
      </c>
      <c r="F43" s="29">
        <f>+Ejecución!E632</f>
        <v>-114967360</v>
      </c>
      <c r="G43" s="29">
        <f>+Ejecución!F632</f>
        <v>0</v>
      </c>
      <c r="H43" s="29">
        <f>+Ejecución!G632</f>
        <v>0</v>
      </c>
      <c r="I43" s="29">
        <f>+Ejecución!H632</f>
        <v>15032640</v>
      </c>
      <c r="J43" s="29">
        <f>+Ejecución!I632</f>
        <v>15032640</v>
      </c>
      <c r="K43" s="29">
        <f>+Ejecución!J632</f>
        <v>0</v>
      </c>
      <c r="L43" s="29">
        <f>+Ejecución!K632</f>
        <v>15032640</v>
      </c>
      <c r="M43" s="29">
        <f>+Ejecución!L632</f>
        <v>0</v>
      </c>
      <c r="N43" s="29">
        <f>+Ejecución!M632</f>
        <v>15032640</v>
      </c>
      <c r="O43" s="29">
        <f>+Ejecución!N632</f>
        <v>15032640</v>
      </c>
      <c r="P43" s="29">
        <f>+Ejecución!O632</f>
        <v>0</v>
      </c>
      <c r="Q43" s="35">
        <f t="shared" si="2"/>
        <v>1</v>
      </c>
    </row>
    <row r="44" spans="2:17" ht="12.75">
      <c r="B44" s="2" t="str">
        <f>+Ejecución!A633</f>
        <v>2410101010201</v>
      </c>
      <c r="C44" s="2" t="str">
        <f>+Ejecución!B633</f>
        <v>Alcantarillado - Recolección</v>
      </c>
      <c r="D44" s="13">
        <f>+Ejecución!C633</f>
        <v>10000000</v>
      </c>
      <c r="E44" s="13">
        <f>+Ejecución!D633</f>
        <v>0</v>
      </c>
      <c r="F44" s="13">
        <f>+Ejecución!E633</f>
        <v>-10000000</v>
      </c>
      <c r="G44" s="13">
        <f>+Ejecución!F633</f>
        <v>0</v>
      </c>
      <c r="H44" s="13">
        <f>+Ejecución!G633</f>
        <v>0</v>
      </c>
      <c r="I44" s="13">
        <f>+Ejecución!H633</f>
        <v>0</v>
      </c>
      <c r="J44" s="13">
        <f>+Ejecución!I633</f>
        <v>0</v>
      </c>
      <c r="K44" s="13">
        <f>+Ejecución!J633</f>
        <v>0</v>
      </c>
      <c r="L44" s="13">
        <f>+Ejecución!K633</f>
        <v>0</v>
      </c>
      <c r="M44" s="13">
        <f>+Ejecución!L633</f>
        <v>0</v>
      </c>
      <c r="N44" s="13">
        <f>+Ejecución!M633</f>
        <v>0</v>
      </c>
      <c r="O44" s="13">
        <f>+Ejecución!N633</f>
        <v>0</v>
      </c>
      <c r="P44" s="13">
        <f>+Ejecución!O633</f>
        <v>0</v>
      </c>
      <c r="Q44" s="36" t="e">
        <f t="shared" si="2"/>
        <v>#DIV/0!</v>
      </c>
    </row>
    <row r="45" spans="2:17" ht="12.75">
      <c r="B45" s="2" t="str">
        <f>+Ejecución!A634</f>
        <v>2410101010202</v>
      </c>
      <c r="C45" s="2" t="str">
        <f>+Ejecución!B634</f>
        <v>Alcantarillado - Transporte</v>
      </c>
      <c r="D45" s="13">
        <f>+Ejecución!C634</f>
        <v>10000000</v>
      </c>
      <c r="E45" s="13">
        <f>+Ejecución!D634</f>
        <v>0</v>
      </c>
      <c r="F45" s="13">
        <f>+Ejecución!E634</f>
        <v>-10000000</v>
      </c>
      <c r="G45" s="13">
        <f>+Ejecución!F634</f>
        <v>0</v>
      </c>
      <c r="H45" s="13">
        <f>+Ejecución!G634</f>
        <v>0</v>
      </c>
      <c r="I45" s="13">
        <f>+Ejecución!H634</f>
        <v>0</v>
      </c>
      <c r="J45" s="13">
        <f>+Ejecución!I634</f>
        <v>0</v>
      </c>
      <c r="K45" s="13">
        <f>+Ejecución!J634</f>
        <v>0</v>
      </c>
      <c r="L45" s="13">
        <f>+Ejecución!K634</f>
        <v>0</v>
      </c>
      <c r="M45" s="13">
        <f>+Ejecución!L634</f>
        <v>0</v>
      </c>
      <c r="N45" s="13">
        <f>+Ejecución!M634</f>
        <v>0</v>
      </c>
      <c r="O45" s="13">
        <f>+Ejecución!N634</f>
        <v>0</v>
      </c>
      <c r="P45" s="13">
        <f>+Ejecución!O634</f>
        <v>0</v>
      </c>
      <c r="Q45" s="36" t="e">
        <f t="shared" si="2"/>
        <v>#DIV/0!</v>
      </c>
    </row>
    <row r="46" spans="2:17" ht="12.75">
      <c r="B46" s="2" t="str">
        <f>+Ejecución!A635</f>
        <v>2410101010205</v>
      </c>
      <c r="C46" s="2" t="str">
        <f>+Ejecución!B635</f>
        <v>Alcantarillado - Preinversiones, Estudios</v>
      </c>
      <c r="D46" s="13">
        <f>+Ejecución!C635</f>
        <v>55000000</v>
      </c>
      <c r="E46" s="13">
        <f>+Ejecución!D635</f>
        <v>0</v>
      </c>
      <c r="F46" s="13">
        <f>+Ejecución!E635</f>
        <v>-55000000</v>
      </c>
      <c r="G46" s="13">
        <f>+Ejecución!F635</f>
        <v>0</v>
      </c>
      <c r="H46" s="13">
        <f>+Ejecución!G635</f>
        <v>0</v>
      </c>
      <c r="I46" s="13">
        <f>+Ejecución!H635</f>
        <v>0</v>
      </c>
      <c r="J46" s="13">
        <f>+Ejecución!I635</f>
        <v>0</v>
      </c>
      <c r="K46" s="13">
        <f>+Ejecución!J635</f>
        <v>0</v>
      </c>
      <c r="L46" s="13">
        <f>+Ejecución!K635</f>
        <v>0</v>
      </c>
      <c r="M46" s="13">
        <f>+Ejecución!L635</f>
        <v>0</v>
      </c>
      <c r="N46" s="13">
        <f>+Ejecución!M635</f>
        <v>0</v>
      </c>
      <c r="O46" s="13">
        <f>+Ejecución!N635</f>
        <v>0</v>
      </c>
      <c r="P46" s="13">
        <f>+Ejecución!O635</f>
        <v>0</v>
      </c>
      <c r="Q46" s="36" t="e">
        <f t="shared" si="2"/>
        <v>#DIV/0!</v>
      </c>
    </row>
    <row r="47" spans="2:17" ht="12.75">
      <c r="B47" s="2" t="str">
        <f>+Ejecución!A636</f>
        <v>2410101010208</v>
      </c>
      <c r="C47" s="2" t="str">
        <f>+Ejecución!B636</f>
        <v>Alcantarillado - Subsidios</v>
      </c>
      <c r="D47" s="13">
        <f>+Ejecución!C636</f>
        <v>55000000</v>
      </c>
      <c r="E47" s="13">
        <f>+Ejecución!D636</f>
        <v>0</v>
      </c>
      <c r="F47" s="13">
        <f>+Ejecución!E636</f>
        <v>-39967360</v>
      </c>
      <c r="G47" s="13">
        <f>+Ejecución!F636</f>
        <v>0</v>
      </c>
      <c r="H47" s="13">
        <f>+Ejecución!G636</f>
        <v>0</v>
      </c>
      <c r="I47" s="13">
        <f>+Ejecución!H636</f>
        <v>15032640</v>
      </c>
      <c r="J47" s="13">
        <f>+Ejecución!I636</f>
        <v>15032640</v>
      </c>
      <c r="K47" s="13">
        <f>+Ejecución!J636</f>
        <v>0</v>
      </c>
      <c r="L47" s="13">
        <f>+Ejecución!K636</f>
        <v>15032640</v>
      </c>
      <c r="M47" s="13">
        <f>+Ejecución!L636</f>
        <v>0</v>
      </c>
      <c r="N47" s="13">
        <f>+Ejecución!M636</f>
        <v>15032640</v>
      </c>
      <c r="O47" s="13">
        <f>+Ejecución!N636</f>
        <v>15032640</v>
      </c>
      <c r="P47" s="13">
        <f>+Ejecución!O636</f>
        <v>0</v>
      </c>
      <c r="Q47" s="36">
        <f t="shared" si="2"/>
        <v>1</v>
      </c>
    </row>
    <row r="48" spans="2:17" s="31" customFormat="1" ht="12.75">
      <c r="B48" s="23" t="str">
        <f>+Ejecución!A637</f>
        <v>24101010103</v>
      </c>
      <c r="C48" s="23" t="str">
        <f>+Ejecución!B637</f>
        <v>SERVICIO ASEO</v>
      </c>
      <c r="D48" s="29">
        <f>+Ejecución!C637</f>
        <v>267623307</v>
      </c>
      <c r="E48" s="29">
        <f>+Ejecución!D637</f>
        <v>0</v>
      </c>
      <c r="F48" s="29">
        <f>+Ejecución!E637</f>
        <v>-198034307</v>
      </c>
      <c r="G48" s="29">
        <f>+Ejecución!F637</f>
        <v>0</v>
      </c>
      <c r="H48" s="29">
        <f>+Ejecución!G637</f>
        <v>0</v>
      </c>
      <c r="I48" s="29">
        <f>+Ejecución!H637</f>
        <v>69589000</v>
      </c>
      <c r="J48" s="29">
        <f>+Ejecución!I637</f>
        <v>69589000</v>
      </c>
      <c r="K48" s="29">
        <f>+Ejecución!J637</f>
        <v>0</v>
      </c>
      <c r="L48" s="29">
        <f>+Ejecución!K637</f>
        <v>69589000</v>
      </c>
      <c r="M48" s="29">
        <f>+Ejecución!L637</f>
        <v>0</v>
      </c>
      <c r="N48" s="29">
        <f>+Ejecución!M637</f>
        <v>69589000</v>
      </c>
      <c r="O48" s="29">
        <f>+Ejecución!N637</f>
        <v>69589000</v>
      </c>
      <c r="P48" s="29">
        <f>+Ejecución!O637</f>
        <v>0</v>
      </c>
      <c r="Q48" s="35">
        <f t="shared" si="2"/>
        <v>1</v>
      </c>
    </row>
    <row r="49" spans="2:17" ht="12.75">
      <c r="B49" s="2" t="str">
        <f>+Ejecución!A638</f>
        <v>2410101010304</v>
      </c>
      <c r="C49" s="2" t="str">
        <f>+Ejecución!B638</f>
        <v>Aseo - Preinversión y Estudios</v>
      </c>
      <c r="D49" s="13">
        <f>+Ejecución!C638</f>
        <v>40000000</v>
      </c>
      <c r="E49" s="13">
        <f>+Ejecución!D638</f>
        <v>0</v>
      </c>
      <c r="F49" s="13">
        <f>+Ejecución!E638</f>
        <v>-40000000</v>
      </c>
      <c r="G49" s="13">
        <f>+Ejecución!F638</f>
        <v>0</v>
      </c>
      <c r="H49" s="13">
        <f>+Ejecución!G638</f>
        <v>0</v>
      </c>
      <c r="I49" s="13">
        <f>+Ejecución!H638</f>
        <v>0</v>
      </c>
      <c r="J49" s="13">
        <f>+Ejecución!I638</f>
        <v>0</v>
      </c>
      <c r="K49" s="13">
        <f>+Ejecución!J638</f>
        <v>0</v>
      </c>
      <c r="L49" s="13">
        <f>+Ejecución!K638</f>
        <v>0</v>
      </c>
      <c r="M49" s="13">
        <f>+Ejecución!L638</f>
        <v>0</v>
      </c>
      <c r="N49" s="13">
        <f>+Ejecución!M638</f>
        <v>0</v>
      </c>
      <c r="O49" s="13">
        <f>+Ejecución!N638</f>
        <v>0</v>
      </c>
      <c r="P49" s="13">
        <f>+Ejecución!O638</f>
        <v>0</v>
      </c>
      <c r="Q49" s="36" t="e">
        <f t="shared" si="2"/>
        <v>#DIV/0!</v>
      </c>
    </row>
    <row r="50" spans="2:17" ht="12.75">
      <c r="B50" s="2" t="str">
        <f>+Ejecución!A639</f>
        <v>2410101010306</v>
      </c>
      <c r="C50" s="2" t="str">
        <f>+Ejecución!B639</f>
        <v>Aseo - Fortalecimiento Institucional</v>
      </c>
      <c r="D50" s="13">
        <f>+Ejecución!C639</f>
        <v>32623307</v>
      </c>
      <c r="E50" s="13">
        <f>+Ejecución!D639</f>
        <v>0</v>
      </c>
      <c r="F50" s="13">
        <f>+Ejecución!E639</f>
        <v>-32623307</v>
      </c>
      <c r="G50" s="13">
        <f>+Ejecución!F639</f>
        <v>0</v>
      </c>
      <c r="H50" s="13">
        <f>+Ejecución!G639</f>
        <v>0</v>
      </c>
      <c r="I50" s="13">
        <f>+Ejecución!H639</f>
        <v>0</v>
      </c>
      <c r="J50" s="13">
        <f>+Ejecución!I639</f>
        <v>0</v>
      </c>
      <c r="K50" s="13">
        <f>+Ejecución!J639</f>
        <v>0</v>
      </c>
      <c r="L50" s="13">
        <f>+Ejecución!K639</f>
        <v>0</v>
      </c>
      <c r="M50" s="13">
        <f>+Ejecución!L639</f>
        <v>0</v>
      </c>
      <c r="N50" s="13">
        <f>+Ejecución!M639</f>
        <v>0</v>
      </c>
      <c r="O50" s="13">
        <f>+Ejecución!N639</f>
        <v>0</v>
      </c>
      <c r="P50" s="13">
        <f>+Ejecución!O639</f>
        <v>0</v>
      </c>
      <c r="Q50" s="36" t="e">
        <f t="shared" si="2"/>
        <v>#DIV/0!</v>
      </c>
    </row>
    <row r="51" spans="2:17" ht="12.75">
      <c r="B51" s="2" t="str">
        <f>+Ejecución!A640</f>
        <v>2410101010307</v>
      </c>
      <c r="C51" s="2" t="str">
        <f>+Ejecución!B640</f>
        <v>Aseo - Subsidios</v>
      </c>
      <c r="D51" s="13">
        <f>+Ejecución!C640</f>
        <v>195000000</v>
      </c>
      <c r="E51" s="13">
        <f>+Ejecución!D640</f>
        <v>0</v>
      </c>
      <c r="F51" s="13">
        <f>+Ejecución!E640</f>
        <v>-125411000</v>
      </c>
      <c r="G51" s="13">
        <f>+Ejecución!F640</f>
        <v>0</v>
      </c>
      <c r="H51" s="13">
        <f>+Ejecución!G640</f>
        <v>0</v>
      </c>
      <c r="I51" s="13">
        <f>+Ejecución!H640</f>
        <v>69589000</v>
      </c>
      <c r="J51" s="13">
        <f>+Ejecución!I640</f>
        <v>69589000</v>
      </c>
      <c r="K51" s="13">
        <f>+Ejecución!J640</f>
        <v>0</v>
      </c>
      <c r="L51" s="13">
        <f>+Ejecución!K640</f>
        <v>69589000</v>
      </c>
      <c r="M51" s="13">
        <f>+Ejecución!L640</f>
        <v>0</v>
      </c>
      <c r="N51" s="13">
        <f>+Ejecución!M640</f>
        <v>69589000</v>
      </c>
      <c r="O51" s="13">
        <f>+Ejecución!N640</f>
        <v>69589000</v>
      </c>
      <c r="P51" s="13">
        <f>+Ejecución!O640</f>
        <v>0</v>
      </c>
      <c r="Q51" s="36">
        <f t="shared" si="2"/>
        <v>1</v>
      </c>
    </row>
    <row r="52" spans="2:17" s="31" customFormat="1" ht="12.75">
      <c r="B52" s="23" t="str">
        <f>+Ejecución!A641</f>
        <v>24101010104</v>
      </c>
      <c r="C52" s="23" t="str">
        <f>+Ejecución!B641</f>
        <v>TRANSFERENCIA PDA INVERSION</v>
      </c>
      <c r="D52" s="29">
        <f>+Ejecución!C641</f>
        <v>180000000</v>
      </c>
      <c r="E52" s="29">
        <f>+Ejecución!D641</f>
        <v>0</v>
      </c>
      <c r="F52" s="29">
        <f>+Ejecución!E641</f>
        <v>-180000000</v>
      </c>
      <c r="G52" s="29">
        <f>+Ejecución!F641</f>
        <v>0</v>
      </c>
      <c r="H52" s="29">
        <f>+Ejecución!G641</f>
        <v>0</v>
      </c>
      <c r="I52" s="29">
        <f>+Ejecución!H641</f>
        <v>0</v>
      </c>
      <c r="J52" s="29">
        <f>+Ejecución!I641</f>
        <v>0</v>
      </c>
      <c r="K52" s="29">
        <f>+Ejecución!J641</f>
        <v>0</v>
      </c>
      <c r="L52" s="29">
        <f>+Ejecución!K641</f>
        <v>0</v>
      </c>
      <c r="M52" s="29">
        <f>+Ejecución!L641</f>
        <v>0</v>
      </c>
      <c r="N52" s="29">
        <f>+Ejecución!M641</f>
        <v>0</v>
      </c>
      <c r="O52" s="29">
        <f>+Ejecución!N641</f>
        <v>0</v>
      </c>
      <c r="P52" s="29">
        <f>+Ejecución!O641</f>
        <v>0</v>
      </c>
      <c r="Q52" s="35" t="e">
        <f t="shared" si="2"/>
        <v>#DIV/0!</v>
      </c>
    </row>
    <row r="53" spans="2:17" ht="12.75">
      <c r="B53" s="2" t="str">
        <f>+Ejecución!A642</f>
        <v>2410101010401</v>
      </c>
      <c r="C53" s="2" t="str">
        <f>+Ejecución!B642</f>
        <v>Transferencia PDA Inversión</v>
      </c>
      <c r="D53" s="13">
        <f>+Ejecución!C642</f>
        <v>180000000</v>
      </c>
      <c r="E53" s="13">
        <f>+Ejecución!D642</f>
        <v>0</v>
      </c>
      <c r="F53" s="13">
        <f>+Ejecución!E642</f>
        <v>-180000000</v>
      </c>
      <c r="G53" s="13">
        <f>+Ejecución!F642</f>
        <v>0</v>
      </c>
      <c r="H53" s="13">
        <f>+Ejecución!G642</f>
        <v>0</v>
      </c>
      <c r="I53" s="13">
        <f>+Ejecución!H642</f>
        <v>0</v>
      </c>
      <c r="J53" s="13">
        <f>+Ejecución!I642</f>
        <v>0</v>
      </c>
      <c r="K53" s="13">
        <f>+Ejecución!J642</f>
        <v>0</v>
      </c>
      <c r="L53" s="13">
        <f>+Ejecución!K642</f>
        <v>0</v>
      </c>
      <c r="M53" s="13">
        <f>+Ejecución!L642</f>
        <v>0</v>
      </c>
      <c r="N53" s="13">
        <f>+Ejecución!M642</f>
        <v>0</v>
      </c>
      <c r="O53" s="13">
        <f>+Ejecución!N642</f>
        <v>0</v>
      </c>
      <c r="P53" s="13">
        <f>+Ejecución!O642</f>
        <v>0</v>
      </c>
      <c r="Q53" s="36" t="e">
        <f t="shared" si="2"/>
        <v>#DIV/0!</v>
      </c>
    </row>
    <row r="54" spans="2:17" s="31" customFormat="1" ht="22.5">
      <c r="B54" s="23" t="str">
        <f>+Ejecución!A643</f>
        <v>241010102</v>
      </c>
      <c r="C54" s="23" t="str">
        <f>+Ejecución!B643</f>
        <v>INVERSIÓN AGUA POTABLE Y SANEAMIENTO BÁSCIO MUNICIPIOS DESCERTIFICADOS - RECURSOS DEL BALANCE.</v>
      </c>
      <c r="D54" s="29">
        <f>+Ejecución!C643</f>
        <v>0</v>
      </c>
      <c r="E54" s="29">
        <f>+Ejecución!D643</f>
        <v>1421482765.49</v>
      </c>
      <c r="F54" s="29">
        <f>+Ejecución!E643</f>
        <v>-411190889.42</v>
      </c>
      <c r="G54" s="29">
        <f>+Ejecución!F643</f>
        <v>0</v>
      </c>
      <c r="H54" s="29">
        <f>+Ejecución!G643</f>
        <v>0</v>
      </c>
      <c r="I54" s="29">
        <f>+Ejecución!H643</f>
        <v>1010291876.07</v>
      </c>
      <c r="J54" s="29">
        <f>+Ejecución!I643</f>
        <v>1010291876.07</v>
      </c>
      <c r="K54" s="29">
        <f>+Ejecución!J643</f>
        <v>0</v>
      </c>
      <c r="L54" s="29">
        <f>+Ejecución!K643</f>
        <v>1010291876.07</v>
      </c>
      <c r="M54" s="29">
        <f>+Ejecución!L643</f>
        <v>0</v>
      </c>
      <c r="N54" s="29">
        <f>+Ejecución!M643</f>
        <v>286914070</v>
      </c>
      <c r="O54" s="29">
        <f>+Ejecución!N643</f>
        <v>286914070</v>
      </c>
      <c r="P54" s="29">
        <f>+Ejecución!O643</f>
        <v>0</v>
      </c>
      <c r="Q54" s="35">
        <f t="shared" si="2"/>
        <v>1</v>
      </c>
    </row>
    <row r="55" spans="2:17" ht="12.75">
      <c r="B55" s="2" t="str">
        <f>+Ejecución!A644</f>
        <v>24101010201</v>
      </c>
      <c r="C55" s="2" t="str">
        <f>+Ejecución!B644</f>
        <v>Recursos del Balance</v>
      </c>
      <c r="D55" s="13">
        <f>+Ejecución!C644</f>
        <v>0</v>
      </c>
      <c r="E55" s="13">
        <f>+Ejecución!D644</f>
        <v>1421482765.49</v>
      </c>
      <c r="F55" s="13">
        <f>+Ejecución!E644</f>
        <v>-411190889.42</v>
      </c>
      <c r="G55" s="13">
        <f>+Ejecución!F644</f>
        <v>0</v>
      </c>
      <c r="H55" s="13">
        <f>+Ejecución!G644</f>
        <v>0</v>
      </c>
      <c r="I55" s="13">
        <f>+Ejecución!H644</f>
        <v>1010291876.07</v>
      </c>
      <c r="J55" s="13">
        <f>+Ejecución!I644</f>
        <v>1010291876.07</v>
      </c>
      <c r="K55" s="13">
        <f>+Ejecución!J644</f>
        <v>0</v>
      </c>
      <c r="L55" s="13">
        <f>+Ejecución!K644</f>
        <v>1010291876.07</v>
      </c>
      <c r="M55" s="13">
        <f>+Ejecución!L644</f>
        <v>0</v>
      </c>
      <c r="N55" s="13">
        <f>+Ejecución!M644</f>
        <v>286914070</v>
      </c>
      <c r="O55" s="13">
        <f>+Ejecución!N644</f>
        <v>286914070</v>
      </c>
      <c r="P55" s="13">
        <f>+Ejecución!O644</f>
        <v>0</v>
      </c>
      <c r="Q55" s="36">
        <f t="shared" si="2"/>
        <v>1</v>
      </c>
    </row>
    <row r="56" spans="2:17" s="31" customFormat="1" ht="22.5">
      <c r="B56" s="23" t="str">
        <f>+Ejecución!A645</f>
        <v>241010103</v>
      </c>
      <c r="C56" s="23" t="str">
        <f>+Ejecución!B645</f>
        <v>INVERSIÓN AGUA POTABLE Y SANEAMIENTO BÁSICO MUNICIPIOS DESCERTIFICADOS - RESERVA LEY 819.</v>
      </c>
      <c r="D56" s="29">
        <f>+Ejecución!C645</f>
        <v>0</v>
      </c>
      <c r="E56" s="29">
        <f>+Ejecución!D645</f>
        <v>107194254.5</v>
      </c>
      <c r="F56" s="29">
        <f>+Ejecución!E645</f>
        <v>0</v>
      </c>
      <c r="G56" s="29">
        <f>+Ejecución!F645</f>
        <v>0</v>
      </c>
      <c r="H56" s="29">
        <f>+Ejecución!G645</f>
        <v>0</v>
      </c>
      <c r="I56" s="29">
        <f>+Ejecución!H645</f>
        <v>107194254.5</v>
      </c>
      <c r="J56" s="29">
        <f>+Ejecución!I645</f>
        <v>107194254.5</v>
      </c>
      <c r="K56" s="29">
        <f>+Ejecución!J645</f>
        <v>0</v>
      </c>
      <c r="L56" s="29">
        <f>+Ejecución!K645</f>
        <v>107194254.5</v>
      </c>
      <c r="M56" s="29">
        <f>+Ejecución!L645</f>
        <v>0</v>
      </c>
      <c r="N56" s="29">
        <f>+Ejecución!M645</f>
        <v>97706370</v>
      </c>
      <c r="O56" s="29">
        <f>+Ejecución!N645</f>
        <v>97706370</v>
      </c>
      <c r="P56" s="29">
        <f>+Ejecución!O645</f>
        <v>0</v>
      </c>
      <c r="Q56" s="35">
        <f t="shared" si="2"/>
        <v>1</v>
      </c>
    </row>
    <row r="57" spans="2:17" ht="12.75">
      <c r="B57" s="2" t="str">
        <f>+Ejecución!A646</f>
        <v>24101010301</v>
      </c>
      <c r="C57" s="2" t="str">
        <f>+Ejecución!B646</f>
        <v>Reserva Presupuestal - Ley 819.</v>
      </c>
      <c r="D57" s="13">
        <f>+Ejecución!C646</f>
        <v>0</v>
      </c>
      <c r="E57" s="13">
        <f>+Ejecución!D646</f>
        <v>107194254.5</v>
      </c>
      <c r="F57" s="13">
        <f>+Ejecución!E646</f>
        <v>0</v>
      </c>
      <c r="G57" s="13">
        <f>+Ejecución!F646</f>
        <v>0</v>
      </c>
      <c r="H57" s="13">
        <f>+Ejecución!G646</f>
        <v>0</v>
      </c>
      <c r="I57" s="13">
        <f>+Ejecución!H646</f>
        <v>107194254.5</v>
      </c>
      <c r="J57" s="13">
        <f>+Ejecución!I646</f>
        <v>107194254.5</v>
      </c>
      <c r="K57" s="13">
        <f>+Ejecución!J646</f>
        <v>0</v>
      </c>
      <c r="L57" s="13">
        <f>+Ejecución!K646</f>
        <v>107194254.5</v>
      </c>
      <c r="M57" s="13">
        <f>+Ejecución!L646</f>
        <v>0</v>
      </c>
      <c r="N57" s="13">
        <f>+Ejecución!M646</f>
        <v>97706370</v>
      </c>
      <c r="O57" s="13">
        <f>+Ejecución!N646</f>
        <v>97706370</v>
      </c>
      <c r="P57" s="13">
        <f>+Ejecución!O646</f>
        <v>0</v>
      </c>
      <c r="Q57" s="36">
        <f t="shared" si="2"/>
        <v>1</v>
      </c>
    </row>
    <row r="58" spans="2:17" s="31" customFormat="1" ht="12.75">
      <c r="B58" s="23" t="str">
        <f>+Ejecución!A647</f>
        <v>24102</v>
      </c>
      <c r="C58" s="23" t="str">
        <f>+Ejecución!B647</f>
        <v>MUNICIPIO DE CHACHAGÜÍ</v>
      </c>
      <c r="D58" s="29">
        <f>+Ejecución!C647</f>
        <v>551440104</v>
      </c>
      <c r="E58" s="29">
        <f>+Ejecución!D647</f>
        <v>450559398</v>
      </c>
      <c r="F58" s="29">
        <f>+Ejecución!E647</f>
        <v>0</v>
      </c>
      <c r="G58" s="29">
        <f>+Ejecución!F647</f>
        <v>106927922</v>
      </c>
      <c r="H58" s="29">
        <f>+Ejecución!G647</f>
        <v>106927922</v>
      </c>
      <c r="I58" s="29">
        <f>+Ejecución!H647</f>
        <v>1001999502</v>
      </c>
      <c r="J58" s="29">
        <f>+Ejecución!I647</f>
        <v>274981226</v>
      </c>
      <c r="K58" s="29">
        <f>+Ejecución!J647</f>
        <v>727018276</v>
      </c>
      <c r="L58" s="29">
        <f>+Ejecución!K647</f>
        <v>274981226</v>
      </c>
      <c r="M58" s="29">
        <f>+Ejecución!L647</f>
        <v>0</v>
      </c>
      <c r="N58" s="29">
        <f>+Ejecución!M647</f>
        <v>274981226</v>
      </c>
      <c r="O58" s="29">
        <f>+Ejecución!N647</f>
        <v>266995586</v>
      </c>
      <c r="P58" s="29">
        <f>+Ejecución!O647</f>
        <v>7985640</v>
      </c>
      <c r="Q58" s="35">
        <f t="shared" si="2"/>
        <v>0.27443249767203975</v>
      </c>
    </row>
    <row r="59" spans="2:17" s="31" customFormat="1" ht="12.75">
      <c r="B59" s="23" t="str">
        <f>+Ejecución!A648</f>
        <v>2410201</v>
      </c>
      <c r="C59" s="23" t="str">
        <f>+Ejecución!B648</f>
        <v>MUNICIPIOS DESCERTIFICADOS</v>
      </c>
      <c r="D59" s="29">
        <f>+Ejecución!C648</f>
        <v>551440104</v>
      </c>
      <c r="E59" s="29">
        <f>+Ejecución!D648</f>
        <v>450559398</v>
      </c>
      <c r="F59" s="29">
        <f>+Ejecución!E648</f>
        <v>0</v>
      </c>
      <c r="G59" s="29">
        <f>+Ejecución!F648</f>
        <v>106927922</v>
      </c>
      <c r="H59" s="29">
        <f>+Ejecución!G648</f>
        <v>106927922</v>
      </c>
      <c r="I59" s="29">
        <f>+Ejecución!H648</f>
        <v>1001999502</v>
      </c>
      <c r="J59" s="29">
        <f>+Ejecución!I648</f>
        <v>274981226</v>
      </c>
      <c r="K59" s="29">
        <f>+Ejecución!J648</f>
        <v>727018276</v>
      </c>
      <c r="L59" s="29">
        <f>+Ejecución!K648</f>
        <v>274981226</v>
      </c>
      <c r="M59" s="29">
        <f>+Ejecución!L648</f>
        <v>0</v>
      </c>
      <c r="N59" s="29">
        <f>+Ejecución!M648</f>
        <v>274981226</v>
      </c>
      <c r="O59" s="29">
        <f>+Ejecución!N648</f>
        <v>266995586</v>
      </c>
      <c r="P59" s="29">
        <f>+Ejecución!O648</f>
        <v>7985640</v>
      </c>
      <c r="Q59" s="35">
        <f t="shared" si="2"/>
        <v>0.27443249767203975</v>
      </c>
    </row>
    <row r="60" spans="2:17" s="31" customFormat="1" ht="22.5">
      <c r="B60" s="23" t="str">
        <f>+Ejecución!A649</f>
        <v>241020101</v>
      </c>
      <c r="C60" s="23" t="str">
        <f>+Ejecución!B649</f>
        <v>INVERSION AGUA POTABLE Y SANEAMIENTO BASICO MUNICIPIOS DESCERTIFICADOS - VIGENCIA</v>
      </c>
      <c r="D60" s="29">
        <f>+Ejecución!C649</f>
        <v>551440104</v>
      </c>
      <c r="E60" s="29">
        <f>+Ejecución!D649</f>
        <v>102479118</v>
      </c>
      <c r="F60" s="29">
        <f>+Ejecución!E649</f>
        <v>0</v>
      </c>
      <c r="G60" s="29">
        <f>+Ejecución!F649</f>
        <v>106927922</v>
      </c>
      <c r="H60" s="29">
        <f>+Ejecución!G649</f>
        <v>106927922</v>
      </c>
      <c r="I60" s="29">
        <f>+Ejecución!H649</f>
        <v>653919222</v>
      </c>
      <c r="J60" s="29">
        <f>+Ejecución!I649</f>
        <v>225498026</v>
      </c>
      <c r="K60" s="29">
        <f>+Ejecución!J649</f>
        <v>428421196</v>
      </c>
      <c r="L60" s="29">
        <f>+Ejecución!K649</f>
        <v>225498026</v>
      </c>
      <c r="M60" s="29">
        <f>+Ejecución!L649</f>
        <v>0</v>
      </c>
      <c r="N60" s="29">
        <f>+Ejecución!M649</f>
        <v>225498026</v>
      </c>
      <c r="O60" s="29">
        <f>+Ejecución!N649</f>
        <v>217512386</v>
      </c>
      <c r="P60" s="29">
        <f>+Ejecución!O649</f>
        <v>7985640</v>
      </c>
      <c r="Q60" s="35">
        <f t="shared" si="2"/>
        <v>0.34484079747697033</v>
      </c>
    </row>
    <row r="61" spans="2:17" s="31" customFormat="1" ht="12.75">
      <c r="B61" s="23" t="str">
        <f>+Ejecución!A650</f>
        <v>24102010101</v>
      </c>
      <c r="C61" s="23" t="str">
        <f>+Ejecución!B650</f>
        <v>SERVICIO ACUEDUCTO</v>
      </c>
      <c r="D61" s="29">
        <f>+Ejecución!C650</f>
        <v>261240104</v>
      </c>
      <c r="E61" s="29">
        <f>+Ejecución!D650</f>
        <v>0</v>
      </c>
      <c r="F61" s="29">
        <f>+Ejecución!E650</f>
        <v>0</v>
      </c>
      <c r="G61" s="29">
        <f>+Ejecución!F650</f>
        <v>0</v>
      </c>
      <c r="H61" s="29">
        <f>+Ejecución!G650</f>
        <v>8927922</v>
      </c>
      <c r="I61" s="29">
        <f>+Ejecución!H650</f>
        <v>252312182</v>
      </c>
      <c r="J61" s="29">
        <f>+Ejecución!I650</f>
        <v>68150065</v>
      </c>
      <c r="K61" s="29">
        <f>+Ejecución!J650</f>
        <v>184162117</v>
      </c>
      <c r="L61" s="29">
        <f>+Ejecución!K650</f>
        <v>68150065</v>
      </c>
      <c r="M61" s="29">
        <f>+Ejecución!L650</f>
        <v>0</v>
      </c>
      <c r="N61" s="29">
        <f>+Ejecución!M650</f>
        <v>68150065</v>
      </c>
      <c r="O61" s="29">
        <f>+Ejecución!N650</f>
        <v>63806345</v>
      </c>
      <c r="P61" s="29">
        <f>+Ejecución!O650</f>
        <v>4343720</v>
      </c>
      <c r="Q61" s="35">
        <f t="shared" si="2"/>
        <v>0.2701021586028692</v>
      </c>
    </row>
    <row r="62" spans="2:17" ht="12.75">
      <c r="B62" s="2" t="str">
        <f>+Ejecución!A651</f>
        <v>2410201010103</v>
      </c>
      <c r="C62" s="2" t="str">
        <f>+Ejecución!B651</f>
        <v>Acueducto - Almacenamiento</v>
      </c>
      <c r="D62" s="13">
        <f>+Ejecución!C651</f>
        <v>20000000</v>
      </c>
      <c r="E62" s="13">
        <f>+Ejecución!D651</f>
        <v>0</v>
      </c>
      <c r="F62" s="13">
        <f>+Ejecución!E651</f>
        <v>0</v>
      </c>
      <c r="G62" s="13">
        <f>+Ejecución!F651</f>
        <v>0</v>
      </c>
      <c r="H62" s="13">
        <f>+Ejecución!G651</f>
        <v>8927922</v>
      </c>
      <c r="I62" s="13">
        <f>+Ejecución!H651</f>
        <v>11072078</v>
      </c>
      <c r="J62" s="13">
        <f>+Ejecución!I651</f>
        <v>0</v>
      </c>
      <c r="K62" s="13">
        <f>+Ejecución!J651</f>
        <v>11072078</v>
      </c>
      <c r="L62" s="13">
        <f>+Ejecución!K651</f>
        <v>0</v>
      </c>
      <c r="M62" s="13">
        <f>+Ejecución!L651</f>
        <v>0</v>
      </c>
      <c r="N62" s="13">
        <f>+Ejecución!M651</f>
        <v>0</v>
      </c>
      <c r="O62" s="13">
        <f>+Ejecución!N651</f>
        <v>0</v>
      </c>
      <c r="P62" s="13">
        <f>+Ejecución!O651</f>
        <v>0</v>
      </c>
      <c r="Q62" s="36">
        <f t="shared" si="2"/>
        <v>0</v>
      </c>
    </row>
    <row r="63" spans="2:17" ht="12.75">
      <c r="B63" s="2" t="str">
        <f>+Ejecución!A652</f>
        <v>2410201010104</v>
      </c>
      <c r="C63" s="2" t="str">
        <f>+Ejecución!B652</f>
        <v>Acueducto - Tratamiento</v>
      </c>
      <c r="D63" s="13">
        <f>+Ejecución!C652</f>
        <v>20000000</v>
      </c>
      <c r="E63" s="13">
        <f>+Ejecución!D652</f>
        <v>0</v>
      </c>
      <c r="F63" s="13">
        <f>+Ejecución!E652</f>
        <v>0</v>
      </c>
      <c r="G63" s="13">
        <f>+Ejecución!F652</f>
        <v>0</v>
      </c>
      <c r="H63" s="13">
        <f>+Ejecución!G652</f>
        <v>0</v>
      </c>
      <c r="I63" s="13">
        <f>+Ejecución!H652</f>
        <v>20000000</v>
      </c>
      <c r="J63" s="13">
        <f>+Ejecución!I652</f>
        <v>0</v>
      </c>
      <c r="K63" s="13">
        <f>+Ejecución!J652</f>
        <v>20000000</v>
      </c>
      <c r="L63" s="13">
        <f>+Ejecución!K652</f>
        <v>0</v>
      </c>
      <c r="M63" s="13">
        <f>+Ejecución!L652</f>
        <v>0</v>
      </c>
      <c r="N63" s="13">
        <f>+Ejecución!M652</f>
        <v>0</v>
      </c>
      <c r="O63" s="13">
        <f>+Ejecución!N652</f>
        <v>0</v>
      </c>
      <c r="P63" s="13">
        <f>+Ejecución!O652</f>
        <v>0</v>
      </c>
      <c r="Q63" s="36">
        <f t="shared" si="2"/>
        <v>0</v>
      </c>
    </row>
    <row r="64" spans="2:17" ht="12.75">
      <c r="B64" s="2" t="str">
        <f>+Ejecución!A653</f>
        <v>2410201010105</v>
      </c>
      <c r="C64" s="2" t="str">
        <f>+Ejecución!B653</f>
        <v>Acueducto - Conducción</v>
      </c>
      <c r="D64" s="13">
        <f>+Ejecución!C653</f>
        <v>15000000</v>
      </c>
      <c r="E64" s="13">
        <f>+Ejecución!D653</f>
        <v>0</v>
      </c>
      <c r="F64" s="13">
        <f>+Ejecución!E653</f>
        <v>0</v>
      </c>
      <c r="G64" s="13">
        <f>+Ejecución!F653</f>
        <v>0</v>
      </c>
      <c r="H64" s="13">
        <f>+Ejecución!G653</f>
        <v>0</v>
      </c>
      <c r="I64" s="13">
        <f>+Ejecución!H653</f>
        <v>15000000</v>
      </c>
      <c r="J64" s="13">
        <f>+Ejecución!I653</f>
        <v>0</v>
      </c>
      <c r="K64" s="13">
        <f>+Ejecución!J653</f>
        <v>15000000</v>
      </c>
      <c r="L64" s="13">
        <f>+Ejecución!K653</f>
        <v>0</v>
      </c>
      <c r="M64" s="13">
        <f>+Ejecución!L653</f>
        <v>0</v>
      </c>
      <c r="N64" s="13">
        <f>+Ejecución!M653</f>
        <v>0</v>
      </c>
      <c r="O64" s="13">
        <f>+Ejecución!N653</f>
        <v>0</v>
      </c>
      <c r="P64" s="13">
        <f>+Ejecución!O653</f>
        <v>0</v>
      </c>
      <c r="Q64" s="36">
        <f t="shared" si="2"/>
        <v>0</v>
      </c>
    </row>
    <row r="65" spans="2:17" ht="12.75">
      <c r="B65" s="2" t="str">
        <f>+Ejecución!A654</f>
        <v>2410201010106</v>
      </c>
      <c r="C65" s="2" t="str">
        <f>+Ejecución!B654</f>
        <v>Acueducto - Macromedición</v>
      </c>
      <c r="D65" s="13">
        <f>+Ejecución!C654</f>
        <v>10000000</v>
      </c>
      <c r="E65" s="13">
        <f>+Ejecución!D654</f>
        <v>0</v>
      </c>
      <c r="F65" s="13">
        <f>+Ejecución!E654</f>
        <v>0</v>
      </c>
      <c r="G65" s="13">
        <f>+Ejecución!F654</f>
        <v>0</v>
      </c>
      <c r="H65" s="13">
        <f>+Ejecución!G654</f>
        <v>0</v>
      </c>
      <c r="I65" s="13">
        <f>+Ejecución!H654</f>
        <v>10000000</v>
      </c>
      <c r="J65" s="13">
        <f>+Ejecución!I654</f>
        <v>0</v>
      </c>
      <c r="K65" s="13">
        <f>+Ejecución!J654</f>
        <v>10000000</v>
      </c>
      <c r="L65" s="13">
        <f>+Ejecución!K654</f>
        <v>0</v>
      </c>
      <c r="M65" s="13">
        <f>+Ejecución!L654</f>
        <v>0</v>
      </c>
      <c r="N65" s="13">
        <f>+Ejecución!M654</f>
        <v>0</v>
      </c>
      <c r="O65" s="13">
        <f>+Ejecución!N654</f>
        <v>0</v>
      </c>
      <c r="P65" s="13">
        <f>+Ejecución!O654</f>
        <v>0</v>
      </c>
      <c r="Q65" s="36">
        <f t="shared" si="2"/>
        <v>0</v>
      </c>
    </row>
    <row r="66" spans="2:17" ht="12.75">
      <c r="B66" s="2" t="str">
        <f>+Ejecución!A655</f>
        <v>2410201010110</v>
      </c>
      <c r="C66" s="2" t="str">
        <f>+Ejecución!B655</f>
        <v>Acueducto - Preinversiones, Estudios</v>
      </c>
      <c r="D66" s="13">
        <f>+Ejecución!C655</f>
        <v>32240104</v>
      </c>
      <c r="E66" s="13">
        <f>+Ejecución!D655</f>
        <v>0</v>
      </c>
      <c r="F66" s="13">
        <f>+Ejecución!E655</f>
        <v>0</v>
      </c>
      <c r="G66" s="13">
        <f>+Ejecución!F655</f>
        <v>0</v>
      </c>
      <c r="H66" s="13">
        <f>+Ejecución!G655</f>
        <v>0</v>
      </c>
      <c r="I66" s="13">
        <f>+Ejecución!H655</f>
        <v>32240104</v>
      </c>
      <c r="J66" s="13">
        <f>+Ejecución!I655</f>
        <v>0</v>
      </c>
      <c r="K66" s="13">
        <f>+Ejecución!J655</f>
        <v>32240104</v>
      </c>
      <c r="L66" s="13">
        <f>+Ejecución!K655</f>
        <v>0</v>
      </c>
      <c r="M66" s="13">
        <f>+Ejecución!L655</f>
        <v>0</v>
      </c>
      <c r="N66" s="13">
        <f>+Ejecución!M655</f>
        <v>0</v>
      </c>
      <c r="O66" s="13">
        <f>+Ejecución!N655</f>
        <v>0</v>
      </c>
      <c r="P66" s="13">
        <f>+Ejecución!O655</f>
        <v>0</v>
      </c>
      <c r="Q66" s="36">
        <f t="shared" si="2"/>
        <v>0</v>
      </c>
    </row>
    <row r="67" spans="2:17" ht="22.5">
      <c r="B67" s="2" t="str">
        <f>+Ejecución!A656</f>
        <v>2410201010112</v>
      </c>
      <c r="C67" s="2" t="str">
        <f>+Ejecución!B656</f>
        <v>Acueducto - Formulación, Implementación, y Acciones de Fortalecimiento para la Administración y Operación de los Servicios</v>
      </c>
      <c r="D67" s="13">
        <f>+Ejecución!C656</f>
        <v>80000000</v>
      </c>
      <c r="E67" s="13">
        <f>+Ejecución!D656</f>
        <v>0</v>
      </c>
      <c r="F67" s="13">
        <f>+Ejecución!E656</f>
        <v>0</v>
      </c>
      <c r="G67" s="13">
        <f>+Ejecución!F656</f>
        <v>0</v>
      </c>
      <c r="H67" s="13">
        <f>+Ejecución!G656</f>
        <v>0</v>
      </c>
      <c r="I67" s="13">
        <f>+Ejecución!H656</f>
        <v>80000000</v>
      </c>
      <c r="J67" s="13">
        <f>+Ejecución!I656</f>
        <v>0</v>
      </c>
      <c r="K67" s="13">
        <f>+Ejecución!J656</f>
        <v>80000000</v>
      </c>
      <c r="L67" s="13">
        <f>+Ejecución!K656</f>
        <v>0</v>
      </c>
      <c r="M67" s="13">
        <f>+Ejecución!L656</f>
        <v>0</v>
      </c>
      <c r="N67" s="13">
        <f>+Ejecución!M656</f>
        <v>0</v>
      </c>
      <c r="O67" s="13">
        <f>+Ejecución!N656</f>
        <v>0</v>
      </c>
      <c r="P67" s="13">
        <f>+Ejecución!O656</f>
        <v>0</v>
      </c>
      <c r="Q67" s="36">
        <f t="shared" si="2"/>
        <v>0</v>
      </c>
    </row>
    <row r="68" spans="2:17" ht="12.75">
      <c r="B68" s="2" t="str">
        <f>+Ejecución!A657</f>
        <v>2410201010113</v>
      </c>
      <c r="C68" s="2" t="str">
        <f>+Ejecución!B657</f>
        <v>Acueducto - Subsidios</v>
      </c>
      <c r="D68" s="13">
        <f>+Ejecución!C657</f>
        <v>84000000</v>
      </c>
      <c r="E68" s="13">
        <f>+Ejecución!D657</f>
        <v>0</v>
      </c>
      <c r="F68" s="13">
        <f>+Ejecución!E657</f>
        <v>0</v>
      </c>
      <c r="G68" s="13">
        <f>+Ejecución!F657</f>
        <v>0</v>
      </c>
      <c r="H68" s="13">
        <f>+Ejecución!G657</f>
        <v>0</v>
      </c>
      <c r="I68" s="13">
        <f>+Ejecución!H657</f>
        <v>84000000</v>
      </c>
      <c r="J68" s="13">
        <f>+Ejecución!I657</f>
        <v>68150065</v>
      </c>
      <c r="K68" s="13">
        <f>+Ejecución!J657</f>
        <v>15849935</v>
      </c>
      <c r="L68" s="13">
        <f>+Ejecución!K657</f>
        <v>68150065</v>
      </c>
      <c r="M68" s="13">
        <f>+Ejecución!L657</f>
        <v>0</v>
      </c>
      <c r="N68" s="13">
        <f>+Ejecución!M657</f>
        <v>68150065</v>
      </c>
      <c r="O68" s="13">
        <f>+Ejecución!N657</f>
        <v>63806345</v>
      </c>
      <c r="P68" s="13">
        <f>+Ejecución!O657</f>
        <v>4343720</v>
      </c>
      <c r="Q68" s="36">
        <f t="shared" si="2"/>
        <v>0.8113102976190476</v>
      </c>
    </row>
    <row r="69" spans="2:17" s="31" customFormat="1" ht="12.75">
      <c r="B69" s="23" t="str">
        <f>+Ejecución!A658</f>
        <v>24102010102</v>
      </c>
      <c r="C69" s="23" t="str">
        <f>+Ejecución!B658</f>
        <v>SERVICIO ALCANTARILLADO</v>
      </c>
      <c r="D69" s="29">
        <f>+Ejecución!C658</f>
        <v>142000000</v>
      </c>
      <c r="E69" s="29">
        <f>+Ejecución!D658</f>
        <v>0</v>
      </c>
      <c r="F69" s="29">
        <f>+Ejecución!E658</f>
        <v>0</v>
      </c>
      <c r="G69" s="29">
        <f>+Ejecución!F658</f>
        <v>0</v>
      </c>
      <c r="H69" s="29">
        <f>+Ejecución!G658</f>
        <v>20000000</v>
      </c>
      <c r="I69" s="29">
        <f>+Ejecución!H658</f>
        <v>122000000</v>
      </c>
      <c r="J69" s="29">
        <f>+Ejecución!I658</f>
        <v>5613721</v>
      </c>
      <c r="K69" s="29">
        <f>+Ejecución!J658</f>
        <v>116386279</v>
      </c>
      <c r="L69" s="29">
        <f>+Ejecución!K658</f>
        <v>5613721</v>
      </c>
      <c r="M69" s="29">
        <f>+Ejecución!L658</f>
        <v>0</v>
      </c>
      <c r="N69" s="29">
        <f>+Ejecución!M658</f>
        <v>5613721</v>
      </c>
      <c r="O69" s="29">
        <f>+Ejecución!N658</f>
        <v>5613721</v>
      </c>
      <c r="P69" s="29">
        <f>+Ejecución!O658</f>
        <v>0</v>
      </c>
      <c r="Q69" s="35">
        <f t="shared" si="2"/>
        <v>0.046014106557377046</v>
      </c>
    </row>
    <row r="70" spans="2:17" ht="12.75">
      <c r="B70" s="2" t="str">
        <f>+Ejecución!A659</f>
        <v>2410201010201</v>
      </c>
      <c r="C70" s="2" t="str">
        <f>+Ejecución!B659</f>
        <v>Alcantarillado - Recolección</v>
      </c>
      <c r="D70" s="13">
        <f>+Ejecución!C659</f>
        <v>10000000</v>
      </c>
      <c r="E70" s="13">
        <f>+Ejecución!D659</f>
        <v>0</v>
      </c>
      <c r="F70" s="13">
        <f>+Ejecución!E659</f>
        <v>0</v>
      </c>
      <c r="G70" s="13">
        <f>+Ejecución!F659</f>
        <v>0</v>
      </c>
      <c r="H70" s="13">
        <f>+Ejecución!G659</f>
        <v>0</v>
      </c>
      <c r="I70" s="13">
        <f>+Ejecución!H659</f>
        <v>10000000</v>
      </c>
      <c r="J70" s="13">
        <f>+Ejecución!I659</f>
        <v>0</v>
      </c>
      <c r="K70" s="13">
        <f>+Ejecución!J659</f>
        <v>10000000</v>
      </c>
      <c r="L70" s="13">
        <f>+Ejecución!K659</f>
        <v>0</v>
      </c>
      <c r="M70" s="13">
        <f>+Ejecución!L659</f>
        <v>0</v>
      </c>
      <c r="N70" s="13">
        <f>+Ejecución!M659</f>
        <v>0</v>
      </c>
      <c r="O70" s="13">
        <f>+Ejecución!N659</f>
        <v>0</v>
      </c>
      <c r="P70" s="13">
        <f>+Ejecución!O659</f>
        <v>0</v>
      </c>
      <c r="Q70" s="36">
        <f t="shared" si="2"/>
        <v>0</v>
      </c>
    </row>
    <row r="71" spans="2:17" ht="12.75">
      <c r="B71" s="2" t="str">
        <f>+Ejecución!A660</f>
        <v>2410201010202</v>
      </c>
      <c r="C71" s="2" t="str">
        <f>+Ejecución!B660</f>
        <v>Alcantarillado - Transporte</v>
      </c>
      <c r="D71" s="13">
        <f>+Ejecución!C660</f>
        <v>20000000</v>
      </c>
      <c r="E71" s="13">
        <f>+Ejecución!D660</f>
        <v>0</v>
      </c>
      <c r="F71" s="13">
        <f>+Ejecución!E660</f>
        <v>0</v>
      </c>
      <c r="G71" s="13">
        <f>+Ejecución!F660</f>
        <v>0</v>
      </c>
      <c r="H71" s="13">
        <f>+Ejecución!G660</f>
        <v>20000000</v>
      </c>
      <c r="I71" s="13">
        <f>+Ejecución!H660</f>
        <v>0</v>
      </c>
      <c r="J71" s="13">
        <f>+Ejecución!I660</f>
        <v>0</v>
      </c>
      <c r="K71" s="13">
        <f>+Ejecución!J660</f>
        <v>0</v>
      </c>
      <c r="L71" s="13">
        <f>+Ejecución!K660</f>
        <v>0</v>
      </c>
      <c r="M71" s="13">
        <f>+Ejecución!L660</f>
        <v>0</v>
      </c>
      <c r="N71" s="13">
        <f>+Ejecución!M660</f>
        <v>0</v>
      </c>
      <c r="O71" s="13">
        <f>+Ejecución!N660</f>
        <v>0</v>
      </c>
      <c r="P71" s="13">
        <f>+Ejecución!O660</f>
        <v>0</v>
      </c>
      <c r="Q71" s="36" t="e">
        <f t="shared" si="2"/>
        <v>#DIV/0!</v>
      </c>
    </row>
    <row r="72" spans="2:17" ht="12.75">
      <c r="B72" s="2" t="str">
        <f>+Ejecución!A661</f>
        <v>2410201010205</v>
      </c>
      <c r="C72" s="2" t="str">
        <f>+Ejecución!B661</f>
        <v>Alcantarillado - Preinversiones, Estudios</v>
      </c>
      <c r="D72" s="13">
        <f>+Ejecución!C661</f>
        <v>100000000</v>
      </c>
      <c r="E72" s="13">
        <f>+Ejecución!D661</f>
        <v>0</v>
      </c>
      <c r="F72" s="13">
        <f>+Ejecución!E661</f>
        <v>0</v>
      </c>
      <c r="G72" s="13">
        <f>+Ejecución!F661</f>
        <v>0</v>
      </c>
      <c r="H72" s="13">
        <f>+Ejecución!G661</f>
        <v>0</v>
      </c>
      <c r="I72" s="13">
        <f>+Ejecución!H661</f>
        <v>100000000</v>
      </c>
      <c r="J72" s="13">
        <f>+Ejecución!I661</f>
        <v>0</v>
      </c>
      <c r="K72" s="13">
        <f>+Ejecución!J661</f>
        <v>100000000</v>
      </c>
      <c r="L72" s="13">
        <f>+Ejecución!K661</f>
        <v>0</v>
      </c>
      <c r="M72" s="13">
        <f>+Ejecución!L661</f>
        <v>0</v>
      </c>
      <c r="N72" s="13">
        <f>+Ejecución!M661</f>
        <v>0</v>
      </c>
      <c r="O72" s="13">
        <f>+Ejecución!N661</f>
        <v>0</v>
      </c>
      <c r="P72" s="13">
        <f>+Ejecución!O661</f>
        <v>0</v>
      </c>
      <c r="Q72" s="36">
        <f t="shared" si="2"/>
        <v>0</v>
      </c>
    </row>
    <row r="73" spans="2:17" ht="12.75">
      <c r="B73" s="2" t="str">
        <f>+Ejecución!A662</f>
        <v>2410201010208</v>
      </c>
      <c r="C73" s="2" t="str">
        <f>+Ejecución!B662</f>
        <v>Alcantarillado - Subsidios</v>
      </c>
      <c r="D73" s="13">
        <f>+Ejecución!C662</f>
        <v>12000000</v>
      </c>
      <c r="E73" s="13">
        <f>+Ejecución!D662</f>
        <v>0</v>
      </c>
      <c r="F73" s="13">
        <f>+Ejecución!E662</f>
        <v>0</v>
      </c>
      <c r="G73" s="13">
        <f>+Ejecución!F662</f>
        <v>0</v>
      </c>
      <c r="H73" s="13">
        <f>+Ejecución!G662</f>
        <v>0</v>
      </c>
      <c r="I73" s="13">
        <f>+Ejecución!H662</f>
        <v>12000000</v>
      </c>
      <c r="J73" s="13">
        <f>+Ejecución!I662</f>
        <v>5613721</v>
      </c>
      <c r="K73" s="13">
        <f>+Ejecución!J662</f>
        <v>6386279</v>
      </c>
      <c r="L73" s="13">
        <f>+Ejecución!K662</f>
        <v>5613721</v>
      </c>
      <c r="M73" s="13">
        <f>+Ejecución!L662</f>
        <v>0</v>
      </c>
      <c r="N73" s="13">
        <f>+Ejecución!M662</f>
        <v>5613721</v>
      </c>
      <c r="O73" s="13">
        <f>+Ejecución!N662</f>
        <v>5613721</v>
      </c>
      <c r="P73" s="13">
        <f>+Ejecución!O662</f>
        <v>0</v>
      </c>
      <c r="Q73" s="36">
        <f t="shared" si="2"/>
        <v>0.46781008333333335</v>
      </c>
    </row>
    <row r="74" spans="2:17" s="31" customFormat="1" ht="12.75">
      <c r="B74" s="23" t="str">
        <f>+Ejecución!A663</f>
        <v>24102010103</v>
      </c>
      <c r="C74" s="23" t="str">
        <f>+Ejecución!B663</f>
        <v>SERVICIO ASEO</v>
      </c>
      <c r="D74" s="29">
        <f>+Ejecución!C663</f>
        <v>148200000</v>
      </c>
      <c r="E74" s="29">
        <f>+Ejecución!D663</f>
        <v>0</v>
      </c>
      <c r="F74" s="29">
        <f>+Ejecución!E663</f>
        <v>0</v>
      </c>
      <c r="G74" s="29">
        <f>+Ejecución!F663</f>
        <v>0</v>
      </c>
      <c r="H74" s="29">
        <f>+Ejecución!G663</f>
        <v>78000000</v>
      </c>
      <c r="I74" s="29">
        <f>+Ejecución!H663</f>
        <v>70200000</v>
      </c>
      <c r="J74" s="29">
        <f>+Ejecución!I663</f>
        <v>5462880</v>
      </c>
      <c r="K74" s="29">
        <f>+Ejecución!J663</f>
        <v>64737120</v>
      </c>
      <c r="L74" s="29">
        <f>+Ejecución!K663</f>
        <v>5462880</v>
      </c>
      <c r="M74" s="29">
        <f>+Ejecución!L663</f>
        <v>0</v>
      </c>
      <c r="N74" s="29">
        <f>+Ejecución!M663</f>
        <v>5462880</v>
      </c>
      <c r="O74" s="29">
        <f>+Ejecución!N663</f>
        <v>1820960</v>
      </c>
      <c r="P74" s="29">
        <f>+Ejecución!O663</f>
        <v>3641920</v>
      </c>
      <c r="Q74" s="35">
        <f t="shared" si="2"/>
        <v>0.07781880341880341</v>
      </c>
    </row>
    <row r="75" spans="2:17" ht="22.5">
      <c r="B75" s="2" t="str">
        <f>+Ejecución!A664</f>
        <v>2410201010301</v>
      </c>
      <c r="C75" s="2" t="str">
        <f>+Ejecución!B664</f>
        <v>Aseo - Proyecto de Tratamiento y Aprovechamiento de Residuos Sólidos</v>
      </c>
      <c r="D75" s="13">
        <f>+Ejecución!C664</f>
        <v>15000000</v>
      </c>
      <c r="E75" s="13">
        <f>+Ejecución!D664</f>
        <v>0</v>
      </c>
      <c r="F75" s="13">
        <f>+Ejecución!E664</f>
        <v>0</v>
      </c>
      <c r="G75" s="13">
        <f>+Ejecución!F664</f>
        <v>0</v>
      </c>
      <c r="H75" s="13">
        <f>+Ejecución!G664</f>
        <v>0</v>
      </c>
      <c r="I75" s="13">
        <f>+Ejecución!H664</f>
        <v>15000000</v>
      </c>
      <c r="J75" s="13">
        <f>+Ejecución!I664</f>
        <v>0</v>
      </c>
      <c r="K75" s="13">
        <f>+Ejecución!J664</f>
        <v>15000000</v>
      </c>
      <c r="L75" s="13">
        <f>+Ejecución!K664</f>
        <v>0</v>
      </c>
      <c r="M75" s="13">
        <f>+Ejecución!L664</f>
        <v>0</v>
      </c>
      <c r="N75" s="13">
        <f>+Ejecución!M664</f>
        <v>0</v>
      </c>
      <c r="O75" s="13">
        <f>+Ejecución!N664</f>
        <v>0</v>
      </c>
      <c r="P75" s="13">
        <f>+Ejecución!O664</f>
        <v>0</v>
      </c>
      <c r="Q75" s="36">
        <f t="shared" si="2"/>
        <v>0</v>
      </c>
    </row>
    <row r="76" spans="2:17" ht="12.75">
      <c r="B76" s="2" t="str">
        <f>+Ejecución!A665</f>
        <v>2410201010304</v>
      </c>
      <c r="C76" s="2" t="str">
        <f>+Ejecución!B665</f>
        <v>Aseo - Preinversión y Estudios</v>
      </c>
      <c r="D76" s="13">
        <f>+Ejecución!C665</f>
        <v>78000000</v>
      </c>
      <c r="E76" s="13">
        <f>+Ejecución!D665</f>
        <v>0</v>
      </c>
      <c r="F76" s="13">
        <f>+Ejecución!E665</f>
        <v>0</v>
      </c>
      <c r="G76" s="13">
        <f>+Ejecución!F665</f>
        <v>0</v>
      </c>
      <c r="H76" s="13">
        <f>+Ejecución!G665</f>
        <v>78000000</v>
      </c>
      <c r="I76" s="13">
        <f>+Ejecución!H665</f>
        <v>0</v>
      </c>
      <c r="J76" s="13">
        <f>+Ejecución!I665</f>
        <v>0</v>
      </c>
      <c r="K76" s="13">
        <f>+Ejecución!J665</f>
        <v>0</v>
      </c>
      <c r="L76" s="13">
        <f>+Ejecución!K665</f>
        <v>0</v>
      </c>
      <c r="M76" s="13">
        <f>+Ejecución!L665</f>
        <v>0</v>
      </c>
      <c r="N76" s="13">
        <f>+Ejecución!M665</f>
        <v>0</v>
      </c>
      <c r="O76" s="13">
        <f>+Ejecución!N665</f>
        <v>0</v>
      </c>
      <c r="P76" s="13">
        <f>+Ejecución!O665</f>
        <v>0</v>
      </c>
      <c r="Q76" s="36" t="e">
        <f t="shared" si="2"/>
        <v>#DIV/0!</v>
      </c>
    </row>
    <row r="77" spans="2:17" ht="12.75">
      <c r="B77" s="2" t="str">
        <f>+Ejecución!A666</f>
        <v>2410201010307</v>
      </c>
      <c r="C77" s="2" t="str">
        <f>+Ejecución!B666</f>
        <v>Aseo - Subsidios</v>
      </c>
      <c r="D77" s="13">
        <f>+Ejecución!C666</f>
        <v>55200000</v>
      </c>
      <c r="E77" s="13">
        <f>+Ejecución!D666</f>
        <v>0</v>
      </c>
      <c r="F77" s="13">
        <f>+Ejecución!E666</f>
        <v>0</v>
      </c>
      <c r="G77" s="13">
        <f>+Ejecución!F666</f>
        <v>0</v>
      </c>
      <c r="H77" s="13">
        <f>+Ejecución!G666</f>
        <v>0</v>
      </c>
      <c r="I77" s="13">
        <f>+Ejecución!H666</f>
        <v>55200000</v>
      </c>
      <c r="J77" s="13">
        <f>+Ejecución!I666</f>
        <v>5462880</v>
      </c>
      <c r="K77" s="13">
        <f>+Ejecución!J666</f>
        <v>49737120</v>
      </c>
      <c r="L77" s="13">
        <f>+Ejecución!K666</f>
        <v>5462880</v>
      </c>
      <c r="M77" s="13">
        <f>+Ejecución!L666</f>
        <v>0</v>
      </c>
      <c r="N77" s="13">
        <f>+Ejecución!M666</f>
        <v>5462880</v>
      </c>
      <c r="O77" s="13">
        <f>+Ejecución!N666</f>
        <v>1820960</v>
      </c>
      <c r="P77" s="13">
        <f>+Ejecución!O666</f>
        <v>3641920</v>
      </c>
      <c r="Q77" s="36">
        <f t="shared" si="2"/>
        <v>0.09896521739130434</v>
      </c>
    </row>
    <row r="78" spans="2:17" s="31" customFormat="1" ht="12.75">
      <c r="B78" s="23" t="str">
        <f>+Ejecución!A667</f>
        <v>24102010104</v>
      </c>
      <c r="C78" s="23" t="str">
        <f>+Ejecución!B667</f>
        <v>TRANSFERENCIA PDA INVERSION</v>
      </c>
      <c r="D78" s="29">
        <f>+Ejecución!C667</f>
        <v>0</v>
      </c>
      <c r="E78" s="29">
        <f>+Ejecución!D667</f>
        <v>102479118</v>
      </c>
      <c r="F78" s="29">
        <f>+Ejecución!E667</f>
        <v>0</v>
      </c>
      <c r="G78" s="29">
        <f>+Ejecución!F667</f>
        <v>106927922</v>
      </c>
      <c r="H78" s="29">
        <f>+Ejecución!G667</f>
        <v>0</v>
      </c>
      <c r="I78" s="29">
        <f>+Ejecución!H667</f>
        <v>209407040</v>
      </c>
      <c r="J78" s="29">
        <f>+Ejecución!I667</f>
        <v>146271360</v>
      </c>
      <c r="K78" s="29">
        <f>+Ejecución!J667</f>
        <v>63135680</v>
      </c>
      <c r="L78" s="29">
        <f>+Ejecución!K667</f>
        <v>146271360</v>
      </c>
      <c r="M78" s="29">
        <f>+Ejecución!L667</f>
        <v>0</v>
      </c>
      <c r="N78" s="29">
        <f>+Ejecución!M667</f>
        <v>146271360</v>
      </c>
      <c r="O78" s="29">
        <f>+Ejecución!N667</f>
        <v>146271360</v>
      </c>
      <c r="P78" s="29">
        <f>+Ejecución!O667</f>
        <v>0</v>
      </c>
      <c r="Q78" s="35">
        <f>+L78/I78</f>
        <v>0.6985025909348607</v>
      </c>
    </row>
    <row r="79" spans="2:17" ht="12.75">
      <c r="B79" s="2" t="str">
        <f>+Ejecución!A668</f>
        <v>2410201010401</v>
      </c>
      <c r="C79" s="2" t="str">
        <f>+Ejecución!B668</f>
        <v>Transferencia PDA Inversión.</v>
      </c>
      <c r="D79" s="13">
        <f>+Ejecución!C668</f>
        <v>0</v>
      </c>
      <c r="E79" s="13">
        <f>+Ejecución!D668</f>
        <v>102479118</v>
      </c>
      <c r="F79" s="13">
        <f>+Ejecución!E668</f>
        <v>0</v>
      </c>
      <c r="G79" s="13">
        <f>+Ejecución!F668</f>
        <v>106927922</v>
      </c>
      <c r="H79" s="13">
        <f>+Ejecución!G668</f>
        <v>0</v>
      </c>
      <c r="I79" s="13">
        <f>+Ejecución!H668</f>
        <v>209407040</v>
      </c>
      <c r="J79" s="13">
        <f>+Ejecución!I668</f>
        <v>146271360</v>
      </c>
      <c r="K79" s="13">
        <f>+Ejecución!J668</f>
        <v>63135680</v>
      </c>
      <c r="L79" s="13">
        <f>+Ejecución!K668</f>
        <v>146271360</v>
      </c>
      <c r="M79" s="13">
        <f>+Ejecución!L668</f>
        <v>0</v>
      </c>
      <c r="N79" s="13">
        <f>+Ejecución!M668</f>
        <v>146271360</v>
      </c>
      <c r="O79" s="13">
        <f>+Ejecución!N668</f>
        <v>146271360</v>
      </c>
      <c r="P79" s="13">
        <f>+Ejecución!O668</f>
        <v>0</v>
      </c>
      <c r="Q79" s="36">
        <f>+L79/I79</f>
        <v>0.6985025909348607</v>
      </c>
    </row>
    <row r="80" spans="2:17" s="31" customFormat="1" ht="22.5">
      <c r="B80" s="23" t="str">
        <f>+Ejecución!A669</f>
        <v>241020102</v>
      </c>
      <c r="C80" s="23" t="str">
        <f>+Ejecución!B669</f>
        <v>INVERSIÓN AGUA POTABLE Y SANEAMIENTO BÁSCIO MUNICIPIOS DESCERTIFICADOS - RECURSOS DEL BALANCE.</v>
      </c>
      <c r="D80" s="29">
        <f>+Ejecución!C669</f>
        <v>0</v>
      </c>
      <c r="E80" s="29">
        <f>+Ejecución!D669</f>
        <v>316983261</v>
      </c>
      <c r="F80" s="29">
        <f>+Ejecución!E669</f>
        <v>0</v>
      </c>
      <c r="G80" s="29">
        <f>+Ejecución!F669</f>
        <v>0</v>
      </c>
      <c r="H80" s="29">
        <f>+Ejecución!G669</f>
        <v>0</v>
      </c>
      <c r="I80" s="29">
        <f>+Ejecución!H669</f>
        <v>316983261</v>
      </c>
      <c r="J80" s="29">
        <f>+Ejecución!I669</f>
        <v>18386181</v>
      </c>
      <c r="K80" s="29">
        <f>+Ejecución!J669</f>
        <v>298597080</v>
      </c>
      <c r="L80" s="29">
        <f>+Ejecución!K669</f>
        <v>18386181</v>
      </c>
      <c r="M80" s="29">
        <f>+Ejecución!L669</f>
        <v>0</v>
      </c>
      <c r="N80" s="29">
        <f>+Ejecución!M669</f>
        <v>18386181</v>
      </c>
      <c r="O80" s="29">
        <f>+Ejecución!N669</f>
        <v>18386181</v>
      </c>
      <c r="P80" s="29">
        <f>+Ejecución!O669</f>
        <v>0</v>
      </c>
      <c r="Q80" s="35">
        <f t="shared" si="2"/>
        <v>0.05800363382595146</v>
      </c>
    </row>
    <row r="81" spans="2:17" ht="12.75">
      <c r="B81" s="2" t="str">
        <f>+Ejecución!A670</f>
        <v>24102010201</v>
      </c>
      <c r="C81" s="2" t="str">
        <f>+Ejecución!B670</f>
        <v>Recursos del Balance.</v>
      </c>
      <c r="D81" s="13">
        <f>+Ejecución!C670</f>
        <v>0</v>
      </c>
      <c r="E81" s="13">
        <f>+Ejecución!D670</f>
        <v>316983261</v>
      </c>
      <c r="F81" s="13">
        <f>+Ejecución!E670</f>
        <v>0</v>
      </c>
      <c r="G81" s="13">
        <f>+Ejecución!F670</f>
        <v>0</v>
      </c>
      <c r="H81" s="13">
        <f>+Ejecución!G670</f>
        <v>0</v>
      </c>
      <c r="I81" s="13">
        <f>+Ejecución!H670</f>
        <v>316983261</v>
      </c>
      <c r="J81" s="13">
        <f>+Ejecución!I670</f>
        <v>18386181</v>
      </c>
      <c r="K81" s="13">
        <f>+Ejecución!J670</f>
        <v>298597080</v>
      </c>
      <c r="L81" s="13">
        <f>+Ejecución!K670</f>
        <v>18386181</v>
      </c>
      <c r="M81" s="13">
        <f>+Ejecución!L670</f>
        <v>0</v>
      </c>
      <c r="N81" s="13">
        <f>+Ejecución!M670</f>
        <v>18386181</v>
      </c>
      <c r="O81" s="13">
        <f>+Ejecución!N670</f>
        <v>18386181</v>
      </c>
      <c r="P81" s="13">
        <f>+Ejecución!O670</f>
        <v>0</v>
      </c>
      <c r="Q81" s="36">
        <f t="shared" si="2"/>
        <v>0.05800363382595146</v>
      </c>
    </row>
    <row r="82" spans="2:17" s="31" customFormat="1" ht="22.5">
      <c r="B82" s="23" t="str">
        <f>+Ejecución!A671</f>
        <v>241020103</v>
      </c>
      <c r="C82" s="23" t="str">
        <f>+Ejecución!B671</f>
        <v>INVERSIÓN AGUA POTABLE Y SANEAMIENTO BÁSICO MUNICIPIOS DESCERTIFICADOS - RESERVA LEY 819.</v>
      </c>
      <c r="D82" s="29">
        <f>+Ejecución!C671</f>
        <v>0</v>
      </c>
      <c r="E82" s="29">
        <f>+Ejecución!D671</f>
        <v>31097019</v>
      </c>
      <c r="F82" s="29">
        <f>+Ejecución!E671</f>
        <v>0</v>
      </c>
      <c r="G82" s="29">
        <f>+Ejecución!F671</f>
        <v>0</v>
      </c>
      <c r="H82" s="29">
        <f>+Ejecución!G671</f>
        <v>0</v>
      </c>
      <c r="I82" s="29">
        <f>+Ejecución!H671</f>
        <v>31097019</v>
      </c>
      <c r="J82" s="29">
        <f>+Ejecución!I671</f>
        <v>31097019</v>
      </c>
      <c r="K82" s="29">
        <f>+Ejecución!J671</f>
        <v>0</v>
      </c>
      <c r="L82" s="29">
        <f>+Ejecución!K671</f>
        <v>31097019</v>
      </c>
      <c r="M82" s="29">
        <f>+Ejecución!L671</f>
        <v>0</v>
      </c>
      <c r="N82" s="29">
        <f>+Ejecución!M671</f>
        <v>31097019</v>
      </c>
      <c r="O82" s="29">
        <f>+Ejecución!N671</f>
        <v>31097019</v>
      </c>
      <c r="P82" s="29">
        <f>+Ejecución!O671</f>
        <v>0</v>
      </c>
      <c r="Q82" s="35">
        <f t="shared" si="2"/>
        <v>1</v>
      </c>
    </row>
    <row r="83" spans="2:17" ht="12.75">
      <c r="B83" s="2" t="str">
        <f>+Ejecución!A672</f>
        <v>24102010301</v>
      </c>
      <c r="C83" s="2" t="str">
        <f>+Ejecución!B672</f>
        <v>Reserva Presupuestal Ley 819.</v>
      </c>
      <c r="D83" s="13">
        <f>+Ejecución!C672</f>
        <v>0</v>
      </c>
      <c r="E83" s="13">
        <f>+Ejecución!D672</f>
        <v>31097019</v>
      </c>
      <c r="F83" s="13">
        <f>+Ejecución!E672</f>
        <v>0</v>
      </c>
      <c r="G83" s="13">
        <f>+Ejecución!F672</f>
        <v>0</v>
      </c>
      <c r="H83" s="13">
        <f>+Ejecución!G672</f>
        <v>0</v>
      </c>
      <c r="I83" s="13">
        <f>+Ejecución!H672</f>
        <v>31097019</v>
      </c>
      <c r="J83" s="13">
        <f>+Ejecución!I672</f>
        <v>31097019</v>
      </c>
      <c r="K83" s="13">
        <f>+Ejecución!J672</f>
        <v>0</v>
      </c>
      <c r="L83" s="13">
        <f>+Ejecución!K672</f>
        <v>31097019</v>
      </c>
      <c r="M83" s="13">
        <f>+Ejecución!L672</f>
        <v>0</v>
      </c>
      <c r="N83" s="13">
        <f>+Ejecución!M672</f>
        <v>31097019</v>
      </c>
      <c r="O83" s="13">
        <f>+Ejecución!N672</f>
        <v>31097019</v>
      </c>
      <c r="P83" s="13">
        <f>+Ejecución!O672</f>
        <v>0</v>
      </c>
      <c r="Q83" s="36">
        <f t="shared" si="2"/>
        <v>1</v>
      </c>
    </row>
    <row r="84" spans="2:17" s="31" customFormat="1" ht="12.75">
      <c r="B84" s="23" t="str">
        <f>+Ejecución!A673</f>
        <v>24103</v>
      </c>
      <c r="C84" s="23" t="str">
        <f>+Ejecución!B673</f>
        <v>MUNICIPIO DE IMUES</v>
      </c>
      <c r="D84" s="29">
        <f>+Ejecución!C673</f>
        <v>0</v>
      </c>
      <c r="E84" s="29">
        <f>+Ejecución!D673</f>
        <v>514146649.01</v>
      </c>
      <c r="F84" s="29">
        <f>+Ejecución!E673</f>
        <v>-340482531.56</v>
      </c>
      <c r="G84" s="29">
        <f>+Ejecución!F673</f>
        <v>0</v>
      </c>
      <c r="H84" s="29">
        <f>+Ejecución!G673</f>
        <v>0</v>
      </c>
      <c r="I84" s="29">
        <f>+Ejecución!H673</f>
        <v>173664117.45</v>
      </c>
      <c r="J84" s="29">
        <f>+Ejecución!I673</f>
        <v>173664117.45</v>
      </c>
      <c r="K84" s="29">
        <f>+Ejecución!J673</f>
        <v>0</v>
      </c>
      <c r="L84" s="29">
        <f>+Ejecución!K673</f>
        <v>173664117.45</v>
      </c>
      <c r="M84" s="29">
        <f>+Ejecución!L673</f>
        <v>0</v>
      </c>
      <c r="N84" s="29">
        <f>+Ejecución!M673</f>
        <v>173664117.45</v>
      </c>
      <c r="O84" s="29">
        <f>+Ejecución!N673</f>
        <v>173664117.45</v>
      </c>
      <c r="P84" s="29">
        <f>+Ejecución!O673</f>
        <v>0</v>
      </c>
      <c r="Q84" s="35">
        <f t="shared" si="2"/>
        <v>1</v>
      </c>
    </row>
    <row r="85" spans="2:17" s="31" customFormat="1" ht="12.75">
      <c r="B85" s="23" t="str">
        <f>+Ejecución!A674</f>
        <v>2410301</v>
      </c>
      <c r="C85" s="23" t="str">
        <f>+Ejecución!B674</f>
        <v>MUNICIPIOS DESCERTIFICADOS</v>
      </c>
      <c r="D85" s="29">
        <f>+Ejecución!C674</f>
        <v>0</v>
      </c>
      <c r="E85" s="29">
        <f>+Ejecución!D674</f>
        <v>514146649.01</v>
      </c>
      <c r="F85" s="29">
        <f>+Ejecución!E674</f>
        <v>-340482531.56</v>
      </c>
      <c r="G85" s="29">
        <f>+Ejecución!F674</f>
        <v>0</v>
      </c>
      <c r="H85" s="29">
        <f>+Ejecución!G674</f>
        <v>0</v>
      </c>
      <c r="I85" s="29">
        <f>+Ejecución!H674</f>
        <v>173664117.45</v>
      </c>
      <c r="J85" s="29">
        <f>+Ejecución!I674</f>
        <v>173664117.45</v>
      </c>
      <c r="K85" s="29">
        <f>+Ejecución!J674</f>
        <v>0</v>
      </c>
      <c r="L85" s="29">
        <f>+Ejecución!K674</f>
        <v>173664117.45</v>
      </c>
      <c r="M85" s="29">
        <f>+Ejecución!L674</f>
        <v>0</v>
      </c>
      <c r="N85" s="29">
        <f>+Ejecución!M674</f>
        <v>173664117.45</v>
      </c>
      <c r="O85" s="29">
        <f>+Ejecución!N674</f>
        <v>173664117.45</v>
      </c>
      <c r="P85" s="29">
        <f>+Ejecución!O674</f>
        <v>0</v>
      </c>
      <c r="Q85" s="35">
        <f t="shared" si="2"/>
        <v>1</v>
      </c>
    </row>
    <row r="86" spans="2:17" s="31" customFormat="1" ht="22.5">
      <c r="B86" s="23" t="str">
        <f>+Ejecución!A675</f>
        <v>241030101</v>
      </c>
      <c r="C86" s="23" t="str">
        <f>+Ejecución!B675</f>
        <v>INVERSIÓN AGUA POTABLE Y SANEAMIENTO BÁSICO MUNICIPIOS DESCERTIFICADOS- VIGENCIA</v>
      </c>
      <c r="D86" s="29">
        <f>+Ejecución!C675</f>
        <v>0</v>
      </c>
      <c r="E86" s="29">
        <f>+Ejecución!D675</f>
        <v>323491727</v>
      </c>
      <c r="F86" s="29">
        <f>+Ejecución!E675</f>
        <v>-149827609.55</v>
      </c>
      <c r="G86" s="29">
        <f>+Ejecución!F675</f>
        <v>0</v>
      </c>
      <c r="H86" s="29">
        <f>+Ejecución!G675</f>
        <v>0</v>
      </c>
      <c r="I86" s="29">
        <f>+Ejecución!H675</f>
        <v>173664117.45</v>
      </c>
      <c r="J86" s="29">
        <f>+Ejecución!I675</f>
        <v>173664117.45</v>
      </c>
      <c r="K86" s="29">
        <f>+Ejecución!J675</f>
        <v>0</v>
      </c>
      <c r="L86" s="29">
        <f>+Ejecución!K675</f>
        <v>173664117.45</v>
      </c>
      <c r="M86" s="29">
        <f>+Ejecución!L675</f>
        <v>0</v>
      </c>
      <c r="N86" s="29">
        <f>+Ejecución!M675</f>
        <v>173664117.45</v>
      </c>
      <c r="O86" s="29">
        <f>+Ejecución!N675</f>
        <v>173664117.45</v>
      </c>
      <c r="P86" s="29">
        <f>+Ejecución!O675</f>
        <v>0</v>
      </c>
      <c r="Q86" s="35">
        <f t="shared" si="2"/>
        <v>1</v>
      </c>
    </row>
    <row r="87" spans="2:17" s="31" customFormat="1" ht="12.75">
      <c r="B87" s="23" t="str">
        <f>+Ejecución!A676</f>
        <v>24103010101</v>
      </c>
      <c r="C87" s="23" t="str">
        <f>+Ejecución!B676</f>
        <v>SERVICIO ACUEDUCTO</v>
      </c>
      <c r="D87" s="29">
        <f>+Ejecución!C676</f>
        <v>0</v>
      </c>
      <c r="E87" s="29">
        <f>+Ejecución!D676</f>
        <v>76023351</v>
      </c>
      <c r="F87" s="29">
        <f>+Ejecución!E676</f>
        <v>-58513221.37</v>
      </c>
      <c r="G87" s="29">
        <f>+Ejecución!F676</f>
        <v>0</v>
      </c>
      <c r="H87" s="29">
        <f>+Ejecución!G676</f>
        <v>0</v>
      </c>
      <c r="I87" s="29">
        <f>+Ejecución!H676</f>
        <v>17510129.63</v>
      </c>
      <c r="J87" s="29">
        <f>+Ejecución!I676</f>
        <v>17510129.63</v>
      </c>
      <c r="K87" s="29">
        <f>+Ejecución!J676</f>
        <v>0</v>
      </c>
      <c r="L87" s="29">
        <f>+Ejecución!K676</f>
        <v>17510129.63</v>
      </c>
      <c r="M87" s="29">
        <f>+Ejecución!L676</f>
        <v>0</v>
      </c>
      <c r="N87" s="29">
        <f>+Ejecución!M676</f>
        <v>17510129.63</v>
      </c>
      <c r="O87" s="29">
        <f>+Ejecución!N676</f>
        <v>17510129.63</v>
      </c>
      <c r="P87" s="29">
        <f>+Ejecución!O676</f>
        <v>0</v>
      </c>
      <c r="Q87" s="35">
        <f t="shared" si="2"/>
        <v>1</v>
      </c>
    </row>
    <row r="88" spans="2:17" ht="12.75">
      <c r="B88" s="2" t="str">
        <f>+Ejecución!A677</f>
        <v>2410301010105</v>
      </c>
      <c r="C88" s="2" t="str">
        <f>+Ejecución!B677</f>
        <v>Acueducto- Conducción</v>
      </c>
      <c r="D88" s="13">
        <f>+Ejecución!C677</f>
        <v>0</v>
      </c>
      <c r="E88" s="13">
        <f>+Ejecución!D677</f>
        <v>18163269</v>
      </c>
      <c r="F88" s="13">
        <f>+Ejecución!E677</f>
        <v>-18163269</v>
      </c>
      <c r="G88" s="13">
        <f>+Ejecución!F677</f>
        <v>0</v>
      </c>
      <c r="H88" s="13">
        <f>+Ejecución!G677</f>
        <v>0</v>
      </c>
      <c r="I88" s="13">
        <f>+Ejecución!H677</f>
        <v>0</v>
      </c>
      <c r="J88" s="13">
        <f>+Ejecución!I677</f>
        <v>0</v>
      </c>
      <c r="K88" s="13">
        <f>+Ejecución!J677</f>
        <v>0</v>
      </c>
      <c r="L88" s="13">
        <f>+Ejecución!K677</f>
        <v>0</v>
      </c>
      <c r="M88" s="13">
        <f>+Ejecución!L677</f>
        <v>0</v>
      </c>
      <c r="N88" s="13">
        <f>+Ejecución!M677</f>
        <v>0</v>
      </c>
      <c r="O88" s="13">
        <f>+Ejecución!N677</f>
        <v>0</v>
      </c>
      <c r="P88" s="13">
        <f>+Ejecución!O677</f>
        <v>0</v>
      </c>
      <c r="Q88" s="36" t="e">
        <f t="shared" si="2"/>
        <v>#DIV/0!</v>
      </c>
    </row>
    <row r="89" spans="2:17" ht="22.5">
      <c r="B89" s="2" t="str">
        <f>+Ejecución!A678</f>
        <v>2410301010112</v>
      </c>
      <c r="C89" s="2" t="str">
        <f>+Ejecución!B678</f>
        <v>Acueducto- Formulación, Implementación y Acciones de Fortalecimiento para la Administración y Operación de los Servicios</v>
      </c>
      <c r="D89" s="13">
        <f>+Ejecución!C678</f>
        <v>0</v>
      </c>
      <c r="E89" s="13">
        <f>+Ejecución!D678</f>
        <v>16872724</v>
      </c>
      <c r="F89" s="13">
        <f>+Ejecución!E678</f>
        <v>-16872724</v>
      </c>
      <c r="G89" s="13">
        <f>+Ejecución!F678</f>
        <v>0</v>
      </c>
      <c r="H89" s="13">
        <f>+Ejecución!G678</f>
        <v>0</v>
      </c>
      <c r="I89" s="13">
        <f>+Ejecución!H678</f>
        <v>0</v>
      </c>
      <c r="J89" s="13">
        <f>+Ejecución!I678</f>
        <v>0</v>
      </c>
      <c r="K89" s="13">
        <f>+Ejecución!J678</f>
        <v>0</v>
      </c>
      <c r="L89" s="13">
        <f>+Ejecución!K678</f>
        <v>0</v>
      </c>
      <c r="M89" s="13">
        <f>+Ejecución!L678</f>
        <v>0</v>
      </c>
      <c r="N89" s="13">
        <f>+Ejecución!M678</f>
        <v>0</v>
      </c>
      <c r="O89" s="13">
        <f>+Ejecución!N678</f>
        <v>0</v>
      </c>
      <c r="P89" s="13">
        <f>+Ejecución!O678</f>
        <v>0</v>
      </c>
      <c r="Q89" s="36" t="e">
        <f t="shared" si="2"/>
        <v>#DIV/0!</v>
      </c>
    </row>
    <row r="90" spans="2:17" ht="12.75">
      <c r="B90" s="2" t="str">
        <f>+Ejecución!A679</f>
        <v>2410301010113</v>
      </c>
      <c r="C90" s="2" t="str">
        <f>+Ejecución!B679</f>
        <v>Acueducto- Subsidios</v>
      </c>
      <c r="D90" s="13">
        <f>+Ejecución!C679</f>
        <v>0</v>
      </c>
      <c r="E90" s="13">
        <f>+Ejecución!D679</f>
        <v>40987358</v>
      </c>
      <c r="F90" s="13">
        <f>+Ejecución!E679</f>
        <v>-23477228.37</v>
      </c>
      <c r="G90" s="13">
        <f>+Ejecución!F679</f>
        <v>0</v>
      </c>
      <c r="H90" s="13">
        <f>+Ejecución!G679</f>
        <v>0</v>
      </c>
      <c r="I90" s="13">
        <f>+Ejecución!H679</f>
        <v>17510129.63</v>
      </c>
      <c r="J90" s="13">
        <f>+Ejecución!I679</f>
        <v>17510129.63</v>
      </c>
      <c r="K90" s="13">
        <f>+Ejecución!J679</f>
        <v>0</v>
      </c>
      <c r="L90" s="13">
        <f>+Ejecución!K679</f>
        <v>17510129.63</v>
      </c>
      <c r="M90" s="13">
        <f>+Ejecución!L679</f>
        <v>0</v>
      </c>
      <c r="N90" s="13">
        <f>+Ejecución!M679</f>
        <v>17510129.63</v>
      </c>
      <c r="O90" s="13">
        <f>+Ejecución!N679</f>
        <v>17510129.63</v>
      </c>
      <c r="P90" s="13">
        <f>+Ejecución!O679</f>
        <v>0</v>
      </c>
      <c r="Q90" s="36">
        <f t="shared" si="2"/>
        <v>1</v>
      </c>
    </row>
    <row r="91" spans="2:17" s="31" customFormat="1" ht="12.75">
      <c r="B91" s="23" t="str">
        <f>+Ejecución!A680</f>
        <v>24103010102</v>
      </c>
      <c r="C91" s="23" t="str">
        <f>+Ejecución!B680</f>
        <v>SERVICIO ALCANTARILLADO</v>
      </c>
      <c r="D91" s="29">
        <f>+Ejecución!C680</f>
        <v>0</v>
      </c>
      <c r="E91" s="29">
        <f>+Ejecución!D680</f>
        <v>25484931</v>
      </c>
      <c r="F91" s="29">
        <f>+Ejecución!E680</f>
        <v>-10626259.18</v>
      </c>
      <c r="G91" s="29">
        <f>+Ejecución!F680</f>
        <v>0</v>
      </c>
      <c r="H91" s="29">
        <f>+Ejecución!G680</f>
        <v>0</v>
      </c>
      <c r="I91" s="29">
        <f>+Ejecución!H680</f>
        <v>14858671.82</v>
      </c>
      <c r="J91" s="29">
        <f>+Ejecución!I680</f>
        <v>14858671.82</v>
      </c>
      <c r="K91" s="29">
        <f>+Ejecución!J680</f>
        <v>0</v>
      </c>
      <c r="L91" s="29">
        <f>+Ejecución!K680</f>
        <v>14858671.82</v>
      </c>
      <c r="M91" s="29">
        <f>+Ejecución!L680</f>
        <v>0</v>
      </c>
      <c r="N91" s="29">
        <f>+Ejecución!M680</f>
        <v>14858671.82</v>
      </c>
      <c r="O91" s="29">
        <f>+Ejecución!N680</f>
        <v>14858671.82</v>
      </c>
      <c r="P91" s="29">
        <f>+Ejecución!O680</f>
        <v>0</v>
      </c>
      <c r="Q91" s="35">
        <f t="shared" si="2"/>
        <v>1</v>
      </c>
    </row>
    <row r="92" spans="2:17" ht="12.75">
      <c r="B92" s="2" t="str">
        <f>+Ejecución!A681</f>
        <v>2410301010208</v>
      </c>
      <c r="C92" s="2" t="str">
        <f>+Ejecución!B681</f>
        <v>Alcantarillado- Subsidios</v>
      </c>
      <c r="D92" s="13">
        <f>+Ejecución!C681</f>
        <v>0</v>
      </c>
      <c r="E92" s="13">
        <f>+Ejecución!D681</f>
        <v>25484931</v>
      </c>
      <c r="F92" s="13">
        <f>+Ejecución!E681</f>
        <v>-10626259.18</v>
      </c>
      <c r="G92" s="13">
        <f>+Ejecución!F681</f>
        <v>0</v>
      </c>
      <c r="H92" s="13">
        <f>+Ejecución!G681</f>
        <v>0</v>
      </c>
      <c r="I92" s="13">
        <f>+Ejecución!H681</f>
        <v>14858671.82</v>
      </c>
      <c r="J92" s="13">
        <f>+Ejecución!I681</f>
        <v>14858671.82</v>
      </c>
      <c r="K92" s="13">
        <f>+Ejecución!J681</f>
        <v>0</v>
      </c>
      <c r="L92" s="13">
        <f>+Ejecución!K681</f>
        <v>14858671.82</v>
      </c>
      <c r="M92" s="13">
        <f>+Ejecución!L681</f>
        <v>0</v>
      </c>
      <c r="N92" s="13">
        <f>+Ejecución!M681</f>
        <v>14858671.82</v>
      </c>
      <c r="O92" s="13">
        <f>+Ejecución!N681</f>
        <v>14858671.82</v>
      </c>
      <c r="P92" s="13">
        <f>+Ejecución!O681</f>
        <v>0</v>
      </c>
      <c r="Q92" s="36">
        <f t="shared" si="2"/>
        <v>1</v>
      </c>
    </row>
    <row r="93" spans="2:17" s="31" customFormat="1" ht="12.75">
      <c r="B93" s="23" t="str">
        <f>+Ejecución!A682</f>
        <v>24103010103</v>
      </c>
      <c r="C93" s="23" t="str">
        <f>+Ejecución!B682</f>
        <v>SERVICIO ASEO</v>
      </c>
      <c r="D93" s="29">
        <f>+Ejecución!C682</f>
        <v>0</v>
      </c>
      <c r="E93" s="29">
        <f>+Ejecución!D682</f>
        <v>45856169</v>
      </c>
      <c r="F93" s="29">
        <f>+Ejecución!E682</f>
        <v>-21979037</v>
      </c>
      <c r="G93" s="29">
        <f>+Ejecución!F682</f>
        <v>0</v>
      </c>
      <c r="H93" s="29">
        <f>+Ejecución!G682</f>
        <v>0</v>
      </c>
      <c r="I93" s="29">
        <f>+Ejecución!H682</f>
        <v>23877132</v>
      </c>
      <c r="J93" s="29">
        <f>+Ejecución!I682</f>
        <v>23877132</v>
      </c>
      <c r="K93" s="29">
        <f>+Ejecución!J682</f>
        <v>0</v>
      </c>
      <c r="L93" s="29">
        <f>+Ejecución!K682</f>
        <v>23877132</v>
      </c>
      <c r="M93" s="29">
        <f>+Ejecución!L682</f>
        <v>0</v>
      </c>
      <c r="N93" s="29">
        <f>+Ejecución!M682</f>
        <v>23877132</v>
      </c>
      <c r="O93" s="29">
        <f>+Ejecución!N682</f>
        <v>23877132</v>
      </c>
      <c r="P93" s="29">
        <f>+Ejecución!O682</f>
        <v>0</v>
      </c>
      <c r="Q93" s="35">
        <f t="shared" si="2"/>
        <v>1</v>
      </c>
    </row>
    <row r="94" spans="2:17" ht="12.75">
      <c r="B94" s="2" t="str">
        <f>+Ejecución!A683</f>
        <v>2410301010307</v>
      </c>
      <c r="C94" s="2" t="str">
        <f>+Ejecución!B683</f>
        <v>Aseo- Subsidios</v>
      </c>
      <c r="D94" s="13">
        <f>+Ejecución!C683</f>
        <v>0</v>
      </c>
      <c r="E94" s="13">
        <f>+Ejecución!D683</f>
        <v>45856169</v>
      </c>
      <c r="F94" s="13">
        <f>+Ejecución!E683</f>
        <v>-21979037</v>
      </c>
      <c r="G94" s="13">
        <f>+Ejecución!F683</f>
        <v>0</v>
      </c>
      <c r="H94" s="13">
        <f>+Ejecución!G683</f>
        <v>0</v>
      </c>
      <c r="I94" s="13">
        <f>+Ejecución!H683</f>
        <v>23877132</v>
      </c>
      <c r="J94" s="13">
        <f>+Ejecución!I683</f>
        <v>23877132</v>
      </c>
      <c r="K94" s="13">
        <f>+Ejecución!J683</f>
        <v>0</v>
      </c>
      <c r="L94" s="13">
        <f>+Ejecución!K683</f>
        <v>23877132</v>
      </c>
      <c r="M94" s="13">
        <f>+Ejecución!L683</f>
        <v>0</v>
      </c>
      <c r="N94" s="13">
        <f>+Ejecución!M683</f>
        <v>23877132</v>
      </c>
      <c r="O94" s="13">
        <f>+Ejecución!N683</f>
        <v>23877132</v>
      </c>
      <c r="P94" s="13">
        <f>+Ejecución!O683</f>
        <v>0</v>
      </c>
      <c r="Q94" s="36">
        <f t="shared" si="2"/>
        <v>1</v>
      </c>
    </row>
    <row r="95" spans="2:17" s="31" customFormat="1" ht="12.75">
      <c r="B95" s="23" t="str">
        <f>+Ejecución!A684</f>
        <v>24103010104</v>
      </c>
      <c r="C95" s="23" t="str">
        <f>+Ejecución!B684</f>
        <v>TRANSFERENCIA PDA INVERSION</v>
      </c>
      <c r="D95" s="29">
        <f>+Ejecución!C684</f>
        <v>0</v>
      </c>
      <c r="E95" s="29">
        <f>+Ejecución!D684</f>
        <v>176127276</v>
      </c>
      <c r="F95" s="29">
        <f>+Ejecución!E684</f>
        <v>-58709092</v>
      </c>
      <c r="G95" s="29">
        <f>+Ejecución!F684</f>
        <v>0</v>
      </c>
      <c r="H95" s="29">
        <f>+Ejecución!G684</f>
        <v>0</v>
      </c>
      <c r="I95" s="29">
        <f>+Ejecución!H684</f>
        <v>117418184</v>
      </c>
      <c r="J95" s="29">
        <f>+Ejecución!I684</f>
        <v>117418184</v>
      </c>
      <c r="K95" s="29">
        <f>+Ejecución!J684</f>
        <v>0</v>
      </c>
      <c r="L95" s="29">
        <f>+Ejecución!K684</f>
        <v>117418184</v>
      </c>
      <c r="M95" s="29">
        <f>+Ejecución!L684</f>
        <v>0</v>
      </c>
      <c r="N95" s="29">
        <f>+Ejecución!M684</f>
        <v>117418184</v>
      </c>
      <c r="O95" s="29">
        <f>+Ejecución!N684</f>
        <v>117418184</v>
      </c>
      <c r="P95" s="29">
        <f>+Ejecución!O684</f>
        <v>0</v>
      </c>
      <c r="Q95" s="35">
        <f aca="true" t="shared" si="3" ref="Q95:Q158">+L95/I95</f>
        <v>1</v>
      </c>
    </row>
    <row r="96" spans="2:17" ht="12.75">
      <c r="B96" s="2" t="str">
        <f>+Ejecución!A685</f>
        <v>2410301010401</v>
      </c>
      <c r="C96" s="2" t="str">
        <f>+Ejecución!B685</f>
        <v>Transferencia PDA Inversión</v>
      </c>
      <c r="D96" s="13">
        <f>+Ejecución!C685</f>
        <v>0</v>
      </c>
      <c r="E96" s="13">
        <f>+Ejecución!D685</f>
        <v>176127276</v>
      </c>
      <c r="F96" s="13">
        <f>+Ejecución!E685</f>
        <v>-58709092</v>
      </c>
      <c r="G96" s="13">
        <f>+Ejecución!F685</f>
        <v>0</v>
      </c>
      <c r="H96" s="13">
        <f>+Ejecución!G685</f>
        <v>0</v>
      </c>
      <c r="I96" s="13">
        <f>+Ejecución!H685</f>
        <v>117418184</v>
      </c>
      <c r="J96" s="13">
        <f>+Ejecución!I685</f>
        <v>117418184</v>
      </c>
      <c r="K96" s="13">
        <f>+Ejecución!J685</f>
        <v>0</v>
      </c>
      <c r="L96" s="13">
        <f>+Ejecución!K685</f>
        <v>117418184</v>
      </c>
      <c r="M96" s="13">
        <f>+Ejecución!L685</f>
        <v>0</v>
      </c>
      <c r="N96" s="13">
        <f>+Ejecución!M685</f>
        <v>117418184</v>
      </c>
      <c r="O96" s="13">
        <f>+Ejecución!N685</f>
        <v>117418184</v>
      </c>
      <c r="P96" s="13">
        <f>+Ejecución!O685</f>
        <v>0</v>
      </c>
      <c r="Q96" s="36">
        <f t="shared" si="3"/>
        <v>1</v>
      </c>
    </row>
    <row r="97" spans="2:17" s="31" customFormat="1" ht="12.75">
      <c r="B97" s="23" t="str">
        <f>+Ejecución!A686</f>
        <v>241030102</v>
      </c>
      <c r="C97" s="23" t="str">
        <f>+Ejecución!B686</f>
        <v>SERVICIO DE LA DEUDA</v>
      </c>
      <c r="D97" s="29">
        <f>+Ejecución!C686</f>
        <v>0</v>
      </c>
      <c r="E97" s="29">
        <f>+Ejecución!D686</f>
        <v>174000000</v>
      </c>
      <c r="F97" s="29">
        <f>+Ejecución!E686</f>
        <v>-174000000</v>
      </c>
      <c r="G97" s="29">
        <f>+Ejecución!F686</f>
        <v>0</v>
      </c>
      <c r="H97" s="29">
        <f>+Ejecución!G686</f>
        <v>0</v>
      </c>
      <c r="I97" s="29">
        <f>+Ejecución!H686</f>
        <v>0</v>
      </c>
      <c r="J97" s="29">
        <f>+Ejecución!I686</f>
        <v>0</v>
      </c>
      <c r="K97" s="29">
        <f>+Ejecución!J686</f>
        <v>0</v>
      </c>
      <c r="L97" s="29">
        <f>+Ejecución!K686</f>
        <v>0</v>
      </c>
      <c r="M97" s="29">
        <f>+Ejecución!L686</f>
        <v>0</v>
      </c>
      <c r="N97" s="29">
        <f>+Ejecución!M686</f>
        <v>0</v>
      </c>
      <c r="O97" s="29">
        <f>+Ejecución!N686</f>
        <v>0</v>
      </c>
      <c r="P97" s="29">
        <f>+Ejecución!O686</f>
        <v>0</v>
      </c>
      <c r="Q97" s="35" t="e">
        <f t="shared" si="3"/>
        <v>#DIV/0!</v>
      </c>
    </row>
    <row r="98" spans="2:17" s="31" customFormat="1" ht="22.5">
      <c r="B98" s="23" t="str">
        <f>+Ejecución!A687</f>
        <v>24103010201</v>
      </c>
      <c r="C98" s="23" t="str">
        <f>+Ejecución!B687</f>
        <v>SERVICIO DE LA DEUDA- AGUA POTABLE Y SANEAMIENTO BASICO MUNICIPIOS DESCERTIFICADOS</v>
      </c>
      <c r="D98" s="29">
        <f>+Ejecución!C687</f>
        <v>0</v>
      </c>
      <c r="E98" s="29">
        <f>+Ejecución!D687</f>
        <v>174000000</v>
      </c>
      <c r="F98" s="29">
        <f>+Ejecución!E687</f>
        <v>-174000000</v>
      </c>
      <c r="G98" s="29">
        <f>+Ejecución!F687</f>
        <v>0</v>
      </c>
      <c r="H98" s="29">
        <f>+Ejecución!G687</f>
        <v>0</v>
      </c>
      <c r="I98" s="29">
        <f>+Ejecución!H687</f>
        <v>0</v>
      </c>
      <c r="J98" s="29">
        <f>+Ejecución!I687</f>
        <v>0</v>
      </c>
      <c r="K98" s="29">
        <f>+Ejecución!J687</f>
        <v>0</v>
      </c>
      <c r="L98" s="29">
        <f>+Ejecución!K687</f>
        <v>0</v>
      </c>
      <c r="M98" s="29">
        <f>+Ejecución!L687</f>
        <v>0</v>
      </c>
      <c r="N98" s="29">
        <f>+Ejecución!M687</f>
        <v>0</v>
      </c>
      <c r="O98" s="29">
        <f>+Ejecución!N687</f>
        <v>0</v>
      </c>
      <c r="P98" s="29">
        <f>+Ejecución!O687</f>
        <v>0</v>
      </c>
      <c r="Q98" s="35" t="e">
        <f t="shared" si="3"/>
        <v>#DIV/0!</v>
      </c>
    </row>
    <row r="99" spans="2:17" ht="12.75">
      <c r="B99" s="2" t="str">
        <f>+Ejecución!A688</f>
        <v>2410301020101</v>
      </c>
      <c r="C99" s="2" t="str">
        <f>+Ejecución!B688</f>
        <v>Amortización</v>
      </c>
      <c r="D99" s="13">
        <f>+Ejecución!C688</f>
        <v>0</v>
      </c>
      <c r="E99" s="13">
        <f>+Ejecución!D688</f>
        <v>120000000</v>
      </c>
      <c r="F99" s="13">
        <f>+Ejecución!E688</f>
        <v>-120000000</v>
      </c>
      <c r="G99" s="13">
        <f>+Ejecución!F688</f>
        <v>0</v>
      </c>
      <c r="H99" s="13">
        <f>+Ejecución!G688</f>
        <v>0</v>
      </c>
      <c r="I99" s="13">
        <f>+Ejecución!H688</f>
        <v>0</v>
      </c>
      <c r="J99" s="13">
        <f>+Ejecución!I688</f>
        <v>0</v>
      </c>
      <c r="K99" s="13">
        <f>+Ejecución!J688</f>
        <v>0</v>
      </c>
      <c r="L99" s="13">
        <f>+Ejecución!K688</f>
        <v>0</v>
      </c>
      <c r="M99" s="13">
        <f>+Ejecución!L688</f>
        <v>0</v>
      </c>
      <c r="N99" s="13">
        <f>+Ejecución!M688</f>
        <v>0</v>
      </c>
      <c r="O99" s="13">
        <f>+Ejecución!N688</f>
        <v>0</v>
      </c>
      <c r="P99" s="13">
        <f>+Ejecución!O688</f>
        <v>0</v>
      </c>
      <c r="Q99" s="36" t="e">
        <f t="shared" si="3"/>
        <v>#DIV/0!</v>
      </c>
    </row>
    <row r="100" spans="2:17" ht="12.75">
      <c r="B100" s="2" t="str">
        <f>+Ejecución!A689</f>
        <v>2410301020102</v>
      </c>
      <c r="C100" s="2" t="str">
        <f>+Ejecución!B689</f>
        <v>Intereses</v>
      </c>
      <c r="D100" s="13">
        <f>+Ejecución!C689</f>
        <v>0</v>
      </c>
      <c r="E100" s="13">
        <f>+Ejecución!D689</f>
        <v>54000000</v>
      </c>
      <c r="F100" s="13">
        <f>+Ejecución!E689</f>
        <v>-54000000</v>
      </c>
      <c r="G100" s="13">
        <f>+Ejecución!F689</f>
        <v>0</v>
      </c>
      <c r="H100" s="13">
        <f>+Ejecución!G689</f>
        <v>0</v>
      </c>
      <c r="I100" s="13">
        <f>+Ejecución!H689</f>
        <v>0</v>
      </c>
      <c r="J100" s="13">
        <f>+Ejecución!I689</f>
        <v>0</v>
      </c>
      <c r="K100" s="13">
        <f>+Ejecución!J689</f>
        <v>0</v>
      </c>
      <c r="L100" s="13">
        <f>+Ejecución!K689</f>
        <v>0</v>
      </c>
      <c r="M100" s="13">
        <f>+Ejecución!L689</f>
        <v>0</v>
      </c>
      <c r="N100" s="13">
        <f>+Ejecución!M689</f>
        <v>0</v>
      </c>
      <c r="O100" s="13">
        <f>+Ejecución!N689</f>
        <v>0</v>
      </c>
      <c r="P100" s="13">
        <f>+Ejecución!O689</f>
        <v>0</v>
      </c>
      <c r="Q100" s="36" t="e">
        <f t="shared" si="3"/>
        <v>#DIV/0!</v>
      </c>
    </row>
    <row r="101" spans="2:17" s="31" customFormat="1" ht="33.75">
      <c r="B101" s="23" t="str">
        <f>+Ejecución!A690</f>
        <v>241030103</v>
      </c>
      <c r="C101" s="23" t="str">
        <f>+Ejecución!B690</f>
        <v>INVERSIÓN AGUA POTABLE Y SANEAMIENTO BÁSICO MUNICIPIOS DESCERTIFICADOS- RECURSOS DEL BALANCE- TRANSFERENCIAS MUNICIPIO</v>
      </c>
      <c r="D101" s="29">
        <f>+Ejecución!C690</f>
        <v>0</v>
      </c>
      <c r="E101" s="29">
        <f>+Ejecución!D690</f>
        <v>16654922.01</v>
      </c>
      <c r="F101" s="29">
        <f>+Ejecución!E690</f>
        <v>-16654922.01</v>
      </c>
      <c r="G101" s="29">
        <f>+Ejecución!F690</f>
        <v>0</v>
      </c>
      <c r="H101" s="29">
        <f>+Ejecución!G690</f>
        <v>0</v>
      </c>
      <c r="I101" s="29">
        <f>+Ejecución!H690</f>
        <v>0</v>
      </c>
      <c r="J101" s="29">
        <f>+Ejecución!I690</f>
        <v>0</v>
      </c>
      <c r="K101" s="29">
        <f>+Ejecución!J690</f>
        <v>0</v>
      </c>
      <c r="L101" s="29">
        <f>+Ejecución!K690</f>
        <v>0</v>
      </c>
      <c r="M101" s="29">
        <f>+Ejecución!L690</f>
        <v>0</v>
      </c>
      <c r="N101" s="29">
        <f>+Ejecución!M690</f>
        <v>0</v>
      </c>
      <c r="O101" s="29">
        <f>+Ejecución!N690</f>
        <v>0</v>
      </c>
      <c r="P101" s="29">
        <f>+Ejecución!O690</f>
        <v>0</v>
      </c>
      <c r="Q101" s="35" t="e">
        <f t="shared" si="3"/>
        <v>#DIV/0!</v>
      </c>
    </row>
    <row r="102" spans="2:17" ht="22.5">
      <c r="B102" s="2" t="str">
        <f>+Ejecución!A691</f>
        <v>24103010301</v>
      </c>
      <c r="C102" s="2" t="str">
        <f>+Ejecución!B691</f>
        <v>Inversión de Agua Potable y Saneamiento Básico- Recursos del Balance- Tranferencias Municipio</v>
      </c>
      <c r="D102" s="13">
        <f>+Ejecución!C691</f>
        <v>0</v>
      </c>
      <c r="E102" s="13">
        <f>+Ejecución!D691</f>
        <v>16654922.01</v>
      </c>
      <c r="F102" s="13">
        <f>+Ejecución!E691</f>
        <v>-16654922.01</v>
      </c>
      <c r="G102" s="13">
        <f>+Ejecución!F691</f>
        <v>0</v>
      </c>
      <c r="H102" s="13">
        <f>+Ejecución!G691</f>
        <v>0</v>
      </c>
      <c r="I102" s="13">
        <f>+Ejecución!H691</f>
        <v>0</v>
      </c>
      <c r="J102" s="13">
        <f>+Ejecución!I691</f>
        <v>0</v>
      </c>
      <c r="K102" s="13">
        <f>+Ejecución!J691</f>
        <v>0</v>
      </c>
      <c r="L102" s="13">
        <f>+Ejecución!K691</f>
        <v>0</v>
      </c>
      <c r="M102" s="13">
        <f>+Ejecución!L691</f>
        <v>0</v>
      </c>
      <c r="N102" s="13">
        <f>+Ejecución!M691</f>
        <v>0</v>
      </c>
      <c r="O102" s="13">
        <f>+Ejecución!N691</f>
        <v>0</v>
      </c>
      <c r="P102" s="13">
        <f>+Ejecución!O691</f>
        <v>0</v>
      </c>
      <c r="Q102" s="36" t="e">
        <f t="shared" si="3"/>
        <v>#DIV/0!</v>
      </c>
    </row>
    <row r="103" spans="2:17" s="31" customFormat="1" ht="12.75">
      <c r="B103" s="23" t="str">
        <f>+Ejecución!A692</f>
        <v>24104</v>
      </c>
      <c r="C103" s="23" t="str">
        <f>+Ejecución!B692</f>
        <v>MUNICIPIO DE RICAURTE</v>
      </c>
      <c r="D103" s="29">
        <f>+Ejecución!C692</f>
        <v>0</v>
      </c>
      <c r="E103" s="29">
        <f>+Ejecución!D692</f>
        <v>1588182136</v>
      </c>
      <c r="F103" s="29">
        <f>+Ejecución!E692</f>
        <v>-1420743352</v>
      </c>
      <c r="G103" s="29">
        <f>+Ejecución!F692</f>
        <v>0</v>
      </c>
      <c r="H103" s="29">
        <f>+Ejecución!G692</f>
        <v>0</v>
      </c>
      <c r="I103" s="29">
        <f>+Ejecución!H692</f>
        <v>167438784</v>
      </c>
      <c r="J103" s="29">
        <f>+Ejecución!I692</f>
        <v>167438784</v>
      </c>
      <c r="K103" s="29">
        <f>+Ejecución!J692</f>
        <v>0</v>
      </c>
      <c r="L103" s="29">
        <f>+Ejecución!K692</f>
        <v>167438784</v>
      </c>
      <c r="M103" s="29">
        <f>+Ejecución!L692</f>
        <v>0</v>
      </c>
      <c r="N103" s="29">
        <f>+Ejecución!M692</f>
        <v>167438784</v>
      </c>
      <c r="O103" s="29">
        <f>+Ejecución!N692</f>
        <v>167438784</v>
      </c>
      <c r="P103" s="29">
        <f>+Ejecución!O692</f>
        <v>0</v>
      </c>
      <c r="Q103" s="35">
        <f t="shared" si="3"/>
        <v>1</v>
      </c>
    </row>
    <row r="104" spans="2:17" s="31" customFormat="1" ht="12.75">
      <c r="B104" s="23" t="str">
        <f>+Ejecución!A693</f>
        <v>2410401</v>
      </c>
      <c r="C104" s="23" t="str">
        <f>+Ejecución!B693</f>
        <v>MUNICIPIOS DESCERTIFICADOS</v>
      </c>
      <c r="D104" s="29">
        <f>+Ejecución!C693</f>
        <v>0</v>
      </c>
      <c r="E104" s="29">
        <f>+Ejecución!D693</f>
        <v>1588182136</v>
      </c>
      <c r="F104" s="29">
        <f>+Ejecución!E693</f>
        <v>-1420743352</v>
      </c>
      <c r="G104" s="29">
        <f>+Ejecución!F693</f>
        <v>0</v>
      </c>
      <c r="H104" s="29">
        <f>+Ejecución!G693</f>
        <v>0</v>
      </c>
      <c r="I104" s="29">
        <f>+Ejecución!H693</f>
        <v>167438784</v>
      </c>
      <c r="J104" s="29">
        <f>+Ejecución!I693</f>
        <v>167438784</v>
      </c>
      <c r="K104" s="29">
        <f>+Ejecución!J693</f>
        <v>0</v>
      </c>
      <c r="L104" s="29">
        <f>+Ejecución!K693</f>
        <v>167438784</v>
      </c>
      <c r="M104" s="29">
        <f>+Ejecución!L693</f>
        <v>0</v>
      </c>
      <c r="N104" s="29">
        <f>+Ejecución!M693</f>
        <v>167438784</v>
      </c>
      <c r="O104" s="29">
        <f>+Ejecución!N693</f>
        <v>167438784</v>
      </c>
      <c r="P104" s="29">
        <f>+Ejecución!O693</f>
        <v>0</v>
      </c>
      <c r="Q104" s="35">
        <f t="shared" si="3"/>
        <v>1</v>
      </c>
    </row>
    <row r="105" spans="2:17" s="31" customFormat="1" ht="22.5">
      <c r="B105" s="23" t="str">
        <f>+Ejecución!A694</f>
        <v>241040101</v>
      </c>
      <c r="C105" s="23" t="str">
        <f>+Ejecución!B694</f>
        <v>INVERSION AGUA POTABLE Y SANEAMIENTO BASICO MUNICIPIOS DESCERTIFICADOS - VIGENCIA</v>
      </c>
      <c r="D105" s="29">
        <f>+Ejecución!C694</f>
        <v>0</v>
      </c>
      <c r="E105" s="29">
        <f>+Ejecución!D694</f>
        <v>1106359661</v>
      </c>
      <c r="F105" s="29">
        <f>+Ejecución!E694</f>
        <v>-938920877</v>
      </c>
      <c r="G105" s="29">
        <f>+Ejecución!F694</f>
        <v>0</v>
      </c>
      <c r="H105" s="29">
        <f>+Ejecución!G694</f>
        <v>0</v>
      </c>
      <c r="I105" s="29">
        <f>+Ejecución!H694</f>
        <v>167438784</v>
      </c>
      <c r="J105" s="29">
        <f>+Ejecución!I694</f>
        <v>167438784</v>
      </c>
      <c r="K105" s="29">
        <f>+Ejecución!J694</f>
        <v>0</v>
      </c>
      <c r="L105" s="29">
        <f>+Ejecución!K694</f>
        <v>167438784</v>
      </c>
      <c r="M105" s="29">
        <f>+Ejecución!L694</f>
        <v>0</v>
      </c>
      <c r="N105" s="29">
        <f>+Ejecución!M694</f>
        <v>167438784</v>
      </c>
      <c r="O105" s="29">
        <f>+Ejecución!N694</f>
        <v>167438784</v>
      </c>
      <c r="P105" s="29">
        <f>+Ejecución!O694</f>
        <v>0</v>
      </c>
      <c r="Q105" s="35">
        <f t="shared" si="3"/>
        <v>1</v>
      </c>
    </row>
    <row r="106" spans="2:17" s="31" customFormat="1" ht="12.75">
      <c r="B106" s="23" t="str">
        <f>+Ejecución!A695</f>
        <v>24104010101</v>
      </c>
      <c r="C106" s="23" t="str">
        <f>+Ejecución!B695</f>
        <v>SERVICIO DE ACUEDUCTO</v>
      </c>
      <c r="D106" s="29">
        <f>+Ejecución!C695</f>
        <v>0</v>
      </c>
      <c r="E106" s="29">
        <f>+Ejecución!D695</f>
        <v>382954190</v>
      </c>
      <c r="F106" s="29">
        <f>+Ejecución!E695</f>
        <v>-360108950</v>
      </c>
      <c r="G106" s="29">
        <f>+Ejecución!F695</f>
        <v>0</v>
      </c>
      <c r="H106" s="29">
        <f>+Ejecución!G695</f>
        <v>0</v>
      </c>
      <c r="I106" s="29">
        <f>+Ejecución!H695</f>
        <v>22845240</v>
      </c>
      <c r="J106" s="29">
        <f>+Ejecución!I695</f>
        <v>22845240</v>
      </c>
      <c r="K106" s="29">
        <f>+Ejecución!J695</f>
        <v>0</v>
      </c>
      <c r="L106" s="29">
        <f>+Ejecución!K695</f>
        <v>22845240</v>
      </c>
      <c r="M106" s="29">
        <f>+Ejecución!L695</f>
        <v>0</v>
      </c>
      <c r="N106" s="29">
        <f>+Ejecución!M695</f>
        <v>22845240</v>
      </c>
      <c r="O106" s="29">
        <f>+Ejecución!N695</f>
        <v>22845240</v>
      </c>
      <c r="P106" s="29">
        <f>+Ejecución!O695</f>
        <v>0</v>
      </c>
      <c r="Q106" s="35">
        <f t="shared" si="3"/>
        <v>1</v>
      </c>
    </row>
    <row r="107" spans="2:17" ht="12.75">
      <c r="B107" s="2" t="str">
        <f>+Ejecución!A696</f>
        <v>2410401010101</v>
      </c>
      <c r="C107" s="2" t="str">
        <f>+Ejecución!B696</f>
        <v>Acueducto - Captación.</v>
      </c>
      <c r="D107" s="13">
        <f>+Ejecución!C696</f>
        <v>0</v>
      </c>
      <c r="E107" s="13">
        <f>+Ejecución!D696</f>
        <v>25176000</v>
      </c>
      <c r="F107" s="13">
        <f>+Ejecución!E696</f>
        <v>-25176000</v>
      </c>
      <c r="G107" s="13">
        <f>+Ejecución!F696</f>
        <v>0</v>
      </c>
      <c r="H107" s="13">
        <f>+Ejecución!G696</f>
        <v>0</v>
      </c>
      <c r="I107" s="13">
        <f>+Ejecución!H696</f>
        <v>0</v>
      </c>
      <c r="J107" s="13">
        <f>+Ejecución!I696</f>
        <v>0</v>
      </c>
      <c r="K107" s="13">
        <f>+Ejecución!J696</f>
        <v>0</v>
      </c>
      <c r="L107" s="13">
        <f>+Ejecución!K696</f>
        <v>0</v>
      </c>
      <c r="M107" s="13">
        <f>+Ejecución!L696</f>
        <v>0</v>
      </c>
      <c r="N107" s="13">
        <f>+Ejecución!M696</f>
        <v>0</v>
      </c>
      <c r="O107" s="13">
        <f>+Ejecución!N696</f>
        <v>0</v>
      </c>
      <c r="P107" s="13">
        <f>+Ejecución!O696</f>
        <v>0</v>
      </c>
      <c r="Q107" s="36" t="e">
        <f t="shared" si="3"/>
        <v>#DIV/0!</v>
      </c>
    </row>
    <row r="108" spans="2:17" ht="12.75">
      <c r="B108" s="2" t="str">
        <f>+Ejecución!A697</f>
        <v>2410401010102</v>
      </c>
      <c r="C108" s="2" t="str">
        <f>+Ejecución!B697</f>
        <v>Acueducto - Aducción.</v>
      </c>
      <c r="D108" s="13">
        <f>+Ejecución!C697</f>
        <v>0</v>
      </c>
      <c r="E108" s="13">
        <f>+Ejecución!D697</f>
        <v>53722660</v>
      </c>
      <c r="F108" s="13">
        <f>+Ejecución!E697</f>
        <v>-53722660</v>
      </c>
      <c r="G108" s="13">
        <f>+Ejecución!F697</f>
        <v>0</v>
      </c>
      <c r="H108" s="13">
        <f>+Ejecución!G697</f>
        <v>0</v>
      </c>
      <c r="I108" s="13">
        <f>+Ejecución!H697</f>
        <v>0</v>
      </c>
      <c r="J108" s="13">
        <f>+Ejecución!I697</f>
        <v>0</v>
      </c>
      <c r="K108" s="13">
        <f>+Ejecución!J697</f>
        <v>0</v>
      </c>
      <c r="L108" s="13">
        <f>+Ejecución!K697</f>
        <v>0</v>
      </c>
      <c r="M108" s="13">
        <f>+Ejecución!L697</f>
        <v>0</v>
      </c>
      <c r="N108" s="13">
        <f>+Ejecución!M697</f>
        <v>0</v>
      </c>
      <c r="O108" s="13">
        <f>+Ejecución!N697</f>
        <v>0</v>
      </c>
      <c r="P108" s="13">
        <f>+Ejecución!O697</f>
        <v>0</v>
      </c>
      <c r="Q108" s="36" t="e">
        <f t="shared" si="3"/>
        <v>#DIV/0!</v>
      </c>
    </row>
    <row r="109" spans="2:17" ht="12.75">
      <c r="B109" s="2" t="str">
        <f>+Ejecución!A698</f>
        <v>2410401010103</v>
      </c>
      <c r="C109" s="2" t="str">
        <f>+Ejecución!B698</f>
        <v>Acueducto - Almacenamiento</v>
      </c>
      <c r="D109" s="13">
        <f>+Ejecución!C698</f>
        <v>0</v>
      </c>
      <c r="E109" s="13">
        <f>+Ejecución!D698</f>
        <v>30000000</v>
      </c>
      <c r="F109" s="13">
        <f>+Ejecución!E698</f>
        <v>-30000000</v>
      </c>
      <c r="G109" s="13">
        <f>+Ejecución!F698</f>
        <v>0</v>
      </c>
      <c r="H109" s="13">
        <f>+Ejecución!G698</f>
        <v>0</v>
      </c>
      <c r="I109" s="13">
        <f>+Ejecución!H698</f>
        <v>0</v>
      </c>
      <c r="J109" s="13">
        <f>+Ejecución!I698</f>
        <v>0</v>
      </c>
      <c r="K109" s="13">
        <f>+Ejecución!J698</f>
        <v>0</v>
      </c>
      <c r="L109" s="13">
        <f>+Ejecución!K698</f>
        <v>0</v>
      </c>
      <c r="M109" s="13">
        <f>+Ejecución!L698</f>
        <v>0</v>
      </c>
      <c r="N109" s="13">
        <f>+Ejecución!M698</f>
        <v>0</v>
      </c>
      <c r="O109" s="13">
        <f>+Ejecución!N698</f>
        <v>0</v>
      </c>
      <c r="P109" s="13">
        <f>+Ejecución!O698</f>
        <v>0</v>
      </c>
      <c r="Q109" s="36" t="e">
        <f t="shared" si="3"/>
        <v>#DIV/0!</v>
      </c>
    </row>
    <row r="110" spans="2:17" ht="12.75">
      <c r="B110" s="2" t="str">
        <f>+Ejecución!A699</f>
        <v>2410401010104</v>
      </c>
      <c r="C110" s="2" t="str">
        <f>+Ejecución!B699</f>
        <v>Acueducto - Tratamiento</v>
      </c>
      <c r="D110" s="13">
        <f>+Ejecución!C699</f>
        <v>0</v>
      </c>
      <c r="E110" s="13">
        <f>+Ejecución!D699</f>
        <v>80000000</v>
      </c>
      <c r="F110" s="13">
        <f>+Ejecución!E699</f>
        <v>-80000000</v>
      </c>
      <c r="G110" s="13">
        <f>+Ejecución!F699</f>
        <v>0</v>
      </c>
      <c r="H110" s="13">
        <f>+Ejecución!G699</f>
        <v>0</v>
      </c>
      <c r="I110" s="13">
        <f>+Ejecución!H699</f>
        <v>0</v>
      </c>
      <c r="J110" s="13">
        <f>+Ejecución!I699</f>
        <v>0</v>
      </c>
      <c r="K110" s="13">
        <f>+Ejecución!J699</f>
        <v>0</v>
      </c>
      <c r="L110" s="13">
        <f>+Ejecución!K699</f>
        <v>0</v>
      </c>
      <c r="M110" s="13">
        <f>+Ejecución!L699</f>
        <v>0</v>
      </c>
      <c r="N110" s="13">
        <f>+Ejecución!M699</f>
        <v>0</v>
      </c>
      <c r="O110" s="13">
        <f>+Ejecución!N699</f>
        <v>0</v>
      </c>
      <c r="P110" s="13">
        <f>+Ejecución!O699</f>
        <v>0</v>
      </c>
      <c r="Q110" s="36" t="e">
        <f t="shared" si="3"/>
        <v>#DIV/0!</v>
      </c>
    </row>
    <row r="111" spans="2:17" ht="12.75">
      <c r="B111" s="2" t="str">
        <f>+Ejecución!A700</f>
        <v>2410401010105</v>
      </c>
      <c r="C111" s="2" t="str">
        <f>+Ejecución!B700</f>
        <v>Acueducto - Conducción</v>
      </c>
      <c r="D111" s="13">
        <f>+Ejecución!C700</f>
        <v>0</v>
      </c>
      <c r="E111" s="13">
        <f>+Ejecución!D700</f>
        <v>40000000</v>
      </c>
      <c r="F111" s="13">
        <f>+Ejecución!E700</f>
        <v>-40000000</v>
      </c>
      <c r="G111" s="13">
        <f>+Ejecución!F700</f>
        <v>0</v>
      </c>
      <c r="H111" s="13">
        <f>+Ejecución!G700</f>
        <v>0</v>
      </c>
      <c r="I111" s="13">
        <f>+Ejecución!H700</f>
        <v>0</v>
      </c>
      <c r="J111" s="13">
        <f>+Ejecución!I700</f>
        <v>0</v>
      </c>
      <c r="K111" s="13">
        <f>+Ejecución!J700</f>
        <v>0</v>
      </c>
      <c r="L111" s="13">
        <f>+Ejecución!K700</f>
        <v>0</v>
      </c>
      <c r="M111" s="13">
        <f>+Ejecución!L700</f>
        <v>0</v>
      </c>
      <c r="N111" s="13">
        <f>+Ejecución!M700</f>
        <v>0</v>
      </c>
      <c r="O111" s="13">
        <f>+Ejecución!N700</f>
        <v>0</v>
      </c>
      <c r="P111" s="13">
        <f>+Ejecución!O700</f>
        <v>0</v>
      </c>
      <c r="Q111" s="36" t="e">
        <f t="shared" si="3"/>
        <v>#DIV/0!</v>
      </c>
    </row>
    <row r="112" spans="2:17" ht="12.75">
      <c r="B112" s="2" t="str">
        <f>+Ejecución!A701</f>
        <v>2410401010107</v>
      </c>
      <c r="C112" s="2" t="str">
        <f>+Ejecución!B701</f>
        <v>Acueducto - Distribución</v>
      </c>
      <c r="D112" s="13">
        <f>+Ejecución!C701</f>
        <v>0</v>
      </c>
      <c r="E112" s="13">
        <f>+Ejecución!D701</f>
        <v>40000000</v>
      </c>
      <c r="F112" s="13">
        <f>+Ejecución!E701</f>
        <v>-40000000</v>
      </c>
      <c r="G112" s="13">
        <f>+Ejecución!F701</f>
        <v>0</v>
      </c>
      <c r="H112" s="13">
        <f>+Ejecución!G701</f>
        <v>0</v>
      </c>
      <c r="I112" s="13">
        <f>+Ejecución!H701</f>
        <v>0</v>
      </c>
      <c r="J112" s="13">
        <f>+Ejecución!I701</f>
        <v>0</v>
      </c>
      <c r="K112" s="13">
        <f>+Ejecución!J701</f>
        <v>0</v>
      </c>
      <c r="L112" s="13">
        <f>+Ejecución!K701</f>
        <v>0</v>
      </c>
      <c r="M112" s="13">
        <f>+Ejecución!L701</f>
        <v>0</v>
      </c>
      <c r="N112" s="13">
        <f>+Ejecución!M701</f>
        <v>0</v>
      </c>
      <c r="O112" s="13">
        <f>+Ejecución!N701</f>
        <v>0</v>
      </c>
      <c r="P112" s="13">
        <f>+Ejecución!O701</f>
        <v>0</v>
      </c>
      <c r="Q112" s="36" t="e">
        <f t="shared" si="3"/>
        <v>#DIV/0!</v>
      </c>
    </row>
    <row r="113" spans="2:17" ht="12.75">
      <c r="B113" s="2" t="str">
        <f>+Ejecución!A702</f>
        <v>2410401010110</v>
      </c>
      <c r="C113" s="2" t="str">
        <f>+Ejecución!B702</f>
        <v>Acueducto - Preinversiones, Estudios</v>
      </c>
      <c r="D113" s="13">
        <f>+Ejecución!C702</f>
        <v>0</v>
      </c>
      <c r="E113" s="13">
        <f>+Ejecución!D702</f>
        <v>30000000</v>
      </c>
      <c r="F113" s="13">
        <f>+Ejecución!E702</f>
        <v>-30000000</v>
      </c>
      <c r="G113" s="13">
        <f>+Ejecución!F702</f>
        <v>0</v>
      </c>
      <c r="H113" s="13">
        <f>+Ejecución!G702</f>
        <v>0</v>
      </c>
      <c r="I113" s="13">
        <f>+Ejecución!H702</f>
        <v>0</v>
      </c>
      <c r="J113" s="13">
        <f>+Ejecución!I702</f>
        <v>0</v>
      </c>
      <c r="K113" s="13">
        <f>+Ejecución!J702</f>
        <v>0</v>
      </c>
      <c r="L113" s="13">
        <f>+Ejecución!K702</f>
        <v>0</v>
      </c>
      <c r="M113" s="13">
        <f>+Ejecución!L702</f>
        <v>0</v>
      </c>
      <c r="N113" s="13">
        <f>+Ejecución!M702</f>
        <v>0</v>
      </c>
      <c r="O113" s="13">
        <f>+Ejecución!N702</f>
        <v>0</v>
      </c>
      <c r="P113" s="13">
        <f>+Ejecución!O702</f>
        <v>0</v>
      </c>
      <c r="Q113" s="36" t="e">
        <f t="shared" si="3"/>
        <v>#DIV/0!</v>
      </c>
    </row>
    <row r="114" spans="2:17" ht="22.5">
      <c r="B114" s="2" t="str">
        <f>+Ejecución!A703</f>
        <v>2410401010111</v>
      </c>
      <c r="C114" s="2" t="str">
        <f>+Ejecución!B703</f>
        <v>Acueducto - Formulacion, implementación, y acciones de  Fortamecimiento para la Administración y operacipon de los Servicios.</v>
      </c>
      <c r="D114" s="13">
        <f>+Ejecución!C703</f>
        <v>0</v>
      </c>
      <c r="E114" s="13">
        <f>+Ejecución!D703</f>
        <v>10000000</v>
      </c>
      <c r="F114" s="13">
        <f>+Ejecución!E703</f>
        <v>-10000000</v>
      </c>
      <c r="G114" s="13">
        <f>+Ejecución!F703</f>
        <v>0</v>
      </c>
      <c r="H114" s="13">
        <f>+Ejecución!G703</f>
        <v>0</v>
      </c>
      <c r="I114" s="13">
        <f>+Ejecución!H703</f>
        <v>0</v>
      </c>
      <c r="J114" s="13">
        <f>+Ejecución!I703</f>
        <v>0</v>
      </c>
      <c r="K114" s="13">
        <f>+Ejecución!J703</f>
        <v>0</v>
      </c>
      <c r="L114" s="13">
        <f>+Ejecución!K703</f>
        <v>0</v>
      </c>
      <c r="M114" s="13">
        <f>+Ejecución!L703</f>
        <v>0</v>
      </c>
      <c r="N114" s="13">
        <f>+Ejecución!M703</f>
        <v>0</v>
      </c>
      <c r="O114" s="13">
        <f>+Ejecución!N703</f>
        <v>0</v>
      </c>
      <c r="P114" s="13">
        <f>+Ejecución!O703</f>
        <v>0</v>
      </c>
      <c r="Q114" s="36" t="e">
        <f t="shared" si="3"/>
        <v>#DIV/0!</v>
      </c>
    </row>
    <row r="115" spans="2:17" ht="22.5">
      <c r="B115" s="2" t="str">
        <f>+Ejecución!A704</f>
        <v>2410401010112</v>
      </c>
      <c r="C115" s="2" t="str">
        <f>+Ejecución!B704</f>
        <v>Acueducto - Formulacion, Implementación, y Acciones de Fortalecimiento para la Administracion y Operación de los Srvicios.</v>
      </c>
      <c r="D115" s="13">
        <f>+Ejecución!C704</f>
        <v>0</v>
      </c>
      <c r="E115" s="13">
        <f>+Ejecución!D704</f>
        <v>28500000</v>
      </c>
      <c r="F115" s="13">
        <f>+Ejecución!E704</f>
        <v>-28500000</v>
      </c>
      <c r="G115" s="13">
        <f>+Ejecución!F704</f>
        <v>0</v>
      </c>
      <c r="H115" s="13">
        <f>+Ejecución!G704</f>
        <v>0</v>
      </c>
      <c r="I115" s="13">
        <f>+Ejecución!H704</f>
        <v>0</v>
      </c>
      <c r="J115" s="13">
        <f>+Ejecución!I704</f>
        <v>0</v>
      </c>
      <c r="K115" s="13">
        <f>+Ejecución!J704</f>
        <v>0</v>
      </c>
      <c r="L115" s="13">
        <f>+Ejecución!K704</f>
        <v>0</v>
      </c>
      <c r="M115" s="13">
        <f>+Ejecución!L704</f>
        <v>0</v>
      </c>
      <c r="N115" s="13">
        <f>+Ejecución!M704</f>
        <v>0</v>
      </c>
      <c r="O115" s="13">
        <f>+Ejecución!N704</f>
        <v>0</v>
      </c>
      <c r="P115" s="13">
        <f>+Ejecución!O704</f>
        <v>0</v>
      </c>
      <c r="Q115" s="36" t="e">
        <f t="shared" si="3"/>
        <v>#DIV/0!</v>
      </c>
    </row>
    <row r="116" spans="2:17" ht="12.75">
      <c r="B116" s="2" t="str">
        <f>+Ejecución!A705</f>
        <v>2410401010113</v>
      </c>
      <c r="C116" s="2" t="str">
        <f>+Ejecución!B705</f>
        <v>Acueducto - Subsidios</v>
      </c>
      <c r="D116" s="13">
        <f>+Ejecución!C705</f>
        <v>0</v>
      </c>
      <c r="E116" s="13">
        <f>+Ejecución!D705</f>
        <v>45555530</v>
      </c>
      <c r="F116" s="13">
        <f>+Ejecución!E705</f>
        <v>-22710290</v>
      </c>
      <c r="G116" s="13">
        <f>+Ejecución!F705</f>
        <v>0</v>
      </c>
      <c r="H116" s="13">
        <f>+Ejecución!G705</f>
        <v>0</v>
      </c>
      <c r="I116" s="13">
        <f>+Ejecución!H705</f>
        <v>22845240</v>
      </c>
      <c r="J116" s="13">
        <f>+Ejecución!I705</f>
        <v>22845240</v>
      </c>
      <c r="K116" s="13">
        <f>+Ejecución!J705</f>
        <v>0</v>
      </c>
      <c r="L116" s="13">
        <f>+Ejecución!K705</f>
        <v>22845240</v>
      </c>
      <c r="M116" s="13">
        <f>+Ejecución!L705</f>
        <v>0</v>
      </c>
      <c r="N116" s="13">
        <f>+Ejecución!M705</f>
        <v>22845240</v>
      </c>
      <c r="O116" s="13">
        <f>+Ejecución!N705</f>
        <v>22845240</v>
      </c>
      <c r="P116" s="13">
        <f>+Ejecución!O705</f>
        <v>0</v>
      </c>
      <c r="Q116" s="36">
        <f t="shared" si="3"/>
        <v>1</v>
      </c>
    </row>
    <row r="117" spans="2:17" s="31" customFormat="1" ht="12.75">
      <c r="B117" s="23" t="str">
        <f>+Ejecución!A706</f>
        <v>24104010102</v>
      </c>
      <c r="C117" s="23" t="str">
        <f>+Ejecución!B706</f>
        <v>SERVICIO DE ALCANTARILLADO</v>
      </c>
      <c r="D117" s="29">
        <f>+Ejecución!C706</f>
        <v>0</v>
      </c>
      <c r="E117" s="29">
        <f>+Ejecución!D706</f>
        <v>259418498</v>
      </c>
      <c r="F117" s="29">
        <f>+Ejecución!E706</f>
        <v>-251966498</v>
      </c>
      <c r="G117" s="29">
        <f>+Ejecución!F706</f>
        <v>0</v>
      </c>
      <c r="H117" s="29">
        <f>+Ejecución!G706</f>
        <v>0</v>
      </c>
      <c r="I117" s="29">
        <f>+Ejecución!H706</f>
        <v>7452000</v>
      </c>
      <c r="J117" s="29">
        <f>+Ejecución!I706</f>
        <v>7452000</v>
      </c>
      <c r="K117" s="29">
        <f>+Ejecución!J706</f>
        <v>0</v>
      </c>
      <c r="L117" s="29">
        <f>+Ejecución!K706</f>
        <v>7452000</v>
      </c>
      <c r="M117" s="29">
        <f>+Ejecución!L706</f>
        <v>0</v>
      </c>
      <c r="N117" s="29">
        <f>+Ejecución!M706</f>
        <v>7452000</v>
      </c>
      <c r="O117" s="29">
        <f>+Ejecución!N706</f>
        <v>7452000</v>
      </c>
      <c r="P117" s="29">
        <f>+Ejecución!O706</f>
        <v>0</v>
      </c>
      <c r="Q117" s="35">
        <f t="shared" si="3"/>
        <v>1</v>
      </c>
    </row>
    <row r="118" spans="2:17" ht="12.75">
      <c r="B118" s="2" t="str">
        <f>+Ejecución!A707</f>
        <v>2410401010201</v>
      </c>
      <c r="C118" s="2" t="str">
        <f>+Ejecución!B707</f>
        <v>Alcantarillado- Recolección</v>
      </c>
      <c r="D118" s="13">
        <f>+Ejecución!C707</f>
        <v>0</v>
      </c>
      <c r="E118" s="13">
        <f>+Ejecución!D707</f>
        <v>62008000</v>
      </c>
      <c r="F118" s="13">
        <f>+Ejecución!E707</f>
        <v>-62008000</v>
      </c>
      <c r="G118" s="13">
        <f>+Ejecución!F707</f>
        <v>0</v>
      </c>
      <c r="H118" s="13">
        <f>+Ejecución!G707</f>
        <v>0</v>
      </c>
      <c r="I118" s="13">
        <f>+Ejecución!H707</f>
        <v>0</v>
      </c>
      <c r="J118" s="13">
        <f>+Ejecución!I707</f>
        <v>0</v>
      </c>
      <c r="K118" s="13">
        <f>+Ejecución!J707</f>
        <v>0</v>
      </c>
      <c r="L118" s="13">
        <f>+Ejecución!K707</f>
        <v>0</v>
      </c>
      <c r="M118" s="13">
        <f>+Ejecución!L707</f>
        <v>0</v>
      </c>
      <c r="N118" s="13">
        <f>+Ejecución!M707</f>
        <v>0</v>
      </c>
      <c r="O118" s="13">
        <f>+Ejecución!N707</f>
        <v>0</v>
      </c>
      <c r="P118" s="13">
        <f>+Ejecución!O707</f>
        <v>0</v>
      </c>
      <c r="Q118" s="36" t="e">
        <f t="shared" si="3"/>
        <v>#DIV/0!</v>
      </c>
    </row>
    <row r="119" spans="2:17" ht="12.75">
      <c r="B119" s="2" t="str">
        <f>+Ejecución!A708</f>
        <v>2410401010202</v>
      </c>
      <c r="C119" s="2" t="str">
        <f>+Ejecución!B708</f>
        <v>Alcantarillado-  Transporte</v>
      </c>
      <c r="D119" s="13">
        <f>+Ejecución!C708</f>
        <v>0</v>
      </c>
      <c r="E119" s="13">
        <f>+Ejecución!D708</f>
        <v>49239078</v>
      </c>
      <c r="F119" s="13">
        <f>+Ejecución!E708</f>
        <v>-49239078</v>
      </c>
      <c r="G119" s="13">
        <f>+Ejecución!F708</f>
        <v>0</v>
      </c>
      <c r="H119" s="13">
        <f>+Ejecución!G708</f>
        <v>0</v>
      </c>
      <c r="I119" s="13">
        <f>+Ejecución!H708</f>
        <v>0</v>
      </c>
      <c r="J119" s="13">
        <f>+Ejecución!I708</f>
        <v>0</v>
      </c>
      <c r="K119" s="13">
        <f>+Ejecución!J708</f>
        <v>0</v>
      </c>
      <c r="L119" s="13">
        <f>+Ejecución!K708</f>
        <v>0</v>
      </c>
      <c r="M119" s="13">
        <f>+Ejecución!L708</f>
        <v>0</v>
      </c>
      <c r="N119" s="13">
        <f>+Ejecución!M708</f>
        <v>0</v>
      </c>
      <c r="O119" s="13">
        <f>+Ejecución!N708</f>
        <v>0</v>
      </c>
      <c r="P119" s="13">
        <f>+Ejecución!O708</f>
        <v>0</v>
      </c>
      <c r="Q119" s="36" t="e">
        <f t="shared" si="3"/>
        <v>#DIV/0!</v>
      </c>
    </row>
    <row r="120" spans="2:17" ht="12.75">
      <c r="B120" s="2" t="str">
        <f>+Ejecución!A709</f>
        <v>2410401010203</v>
      </c>
      <c r="C120" s="2" t="str">
        <f>+Ejecución!B709</f>
        <v>Alcantarillado-  Tratamiento</v>
      </c>
      <c r="D120" s="13">
        <f>+Ejecución!C709</f>
        <v>0</v>
      </c>
      <c r="E120" s="13">
        <f>+Ejecución!D709</f>
        <v>70000000</v>
      </c>
      <c r="F120" s="13">
        <f>+Ejecución!E709</f>
        <v>-70000000</v>
      </c>
      <c r="G120" s="13">
        <f>+Ejecución!F709</f>
        <v>0</v>
      </c>
      <c r="H120" s="13">
        <f>+Ejecución!G709</f>
        <v>0</v>
      </c>
      <c r="I120" s="13">
        <f>+Ejecución!H709</f>
        <v>0</v>
      </c>
      <c r="J120" s="13">
        <f>+Ejecución!I709</f>
        <v>0</v>
      </c>
      <c r="K120" s="13">
        <f>+Ejecución!J709</f>
        <v>0</v>
      </c>
      <c r="L120" s="13">
        <f>+Ejecución!K709</f>
        <v>0</v>
      </c>
      <c r="M120" s="13">
        <f>+Ejecución!L709</f>
        <v>0</v>
      </c>
      <c r="N120" s="13">
        <f>+Ejecución!M709</f>
        <v>0</v>
      </c>
      <c r="O120" s="13">
        <f>+Ejecución!N709</f>
        <v>0</v>
      </c>
      <c r="P120" s="13">
        <f>+Ejecución!O709</f>
        <v>0</v>
      </c>
      <c r="Q120" s="36" t="e">
        <f t="shared" si="3"/>
        <v>#DIV/0!</v>
      </c>
    </row>
    <row r="121" spans="2:17" ht="12.75">
      <c r="B121" s="2" t="str">
        <f>+Ejecución!A710</f>
        <v>2410401010204</v>
      </c>
      <c r="C121" s="2" t="str">
        <f>+Ejecución!B710</f>
        <v>Alcantarillado- Descarga</v>
      </c>
      <c r="D121" s="13">
        <f>+Ejecución!C710</f>
        <v>0</v>
      </c>
      <c r="E121" s="13">
        <f>+Ejecución!D710</f>
        <v>30000000</v>
      </c>
      <c r="F121" s="13">
        <f>+Ejecución!E710</f>
        <v>-30000000</v>
      </c>
      <c r="G121" s="13">
        <f>+Ejecución!F710</f>
        <v>0</v>
      </c>
      <c r="H121" s="13">
        <f>+Ejecución!G710</f>
        <v>0</v>
      </c>
      <c r="I121" s="13">
        <f>+Ejecución!H710</f>
        <v>0</v>
      </c>
      <c r="J121" s="13">
        <f>+Ejecución!I710</f>
        <v>0</v>
      </c>
      <c r="K121" s="13">
        <f>+Ejecución!J710</f>
        <v>0</v>
      </c>
      <c r="L121" s="13">
        <f>+Ejecución!K710</f>
        <v>0</v>
      </c>
      <c r="M121" s="13">
        <f>+Ejecución!L710</f>
        <v>0</v>
      </c>
      <c r="N121" s="13">
        <f>+Ejecución!M710</f>
        <v>0</v>
      </c>
      <c r="O121" s="13">
        <f>+Ejecución!N710</f>
        <v>0</v>
      </c>
      <c r="P121" s="13">
        <f>+Ejecución!O710</f>
        <v>0</v>
      </c>
      <c r="Q121" s="36" t="e">
        <f t="shared" si="3"/>
        <v>#DIV/0!</v>
      </c>
    </row>
    <row r="122" spans="2:17" ht="12.75">
      <c r="B122" s="2" t="str">
        <f>+Ejecución!A711</f>
        <v>2410401010205</v>
      </c>
      <c r="C122" s="2" t="str">
        <f>+Ejecución!B711</f>
        <v>Alcantarillado-  Preinversiones, Estudios</v>
      </c>
      <c r="D122" s="13">
        <f>+Ejecución!C711</f>
        <v>0</v>
      </c>
      <c r="E122" s="13">
        <f>+Ejecución!D711</f>
        <v>10000000</v>
      </c>
      <c r="F122" s="13">
        <f>+Ejecución!E711</f>
        <v>-10000000</v>
      </c>
      <c r="G122" s="13">
        <f>+Ejecución!F711</f>
        <v>0</v>
      </c>
      <c r="H122" s="13">
        <f>+Ejecución!G711</f>
        <v>0</v>
      </c>
      <c r="I122" s="13">
        <f>+Ejecución!H711</f>
        <v>0</v>
      </c>
      <c r="J122" s="13">
        <f>+Ejecución!I711</f>
        <v>0</v>
      </c>
      <c r="K122" s="13">
        <f>+Ejecución!J711</f>
        <v>0</v>
      </c>
      <c r="L122" s="13">
        <f>+Ejecución!K711</f>
        <v>0</v>
      </c>
      <c r="M122" s="13">
        <f>+Ejecución!L711</f>
        <v>0</v>
      </c>
      <c r="N122" s="13">
        <f>+Ejecución!M711</f>
        <v>0</v>
      </c>
      <c r="O122" s="13">
        <f>+Ejecución!N711</f>
        <v>0</v>
      </c>
      <c r="P122" s="13">
        <f>+Ejecución!O711</f>
        <v>0</v>
      </c>
      <c r="Q122" s="36" t="e">
        <f t="shared" si="3"/>
        <v>#DIV/0!</v>
      </c>
    </row>
    <row r="123" spans="2:17" ht="12.75">
      <c r="B123" s="2" t="str">
        <f>+Ejecución!A712</f>
        <v>2410401010206</v>
      </c>
      <c r="C123" s="2" t="str">
        <f>+Ejecución!B712</f>
        <v>Alcantarillado-  Interventoria</v>
      </c>
      <c r="D123" s="13">
        <f>+Ejecución!C712</f>
        <v>0</v>
      </c>
      <c r="E123" s="13">
        <f>+Ejecución!D712</f>
        <v>10000000</v>
      </c>
      <c r="F123" s="13">
        <f>+Ejecución!E712</f>
        <v>-10000000</v>
      </c>
      <c r="G123" s="13">
        <f>+Ejecución!F712</f>
        <v>0</v>
      </c>
      <c r="H123" s="13">
        <f>+Ejecución!G712</f>
        <v>0</v>
      </c>
      <c r="I123" s="13">
        <f>+Ejecución!H712</f>
        <v>0</v>
      </c>
      <c r="J123" s="13">
        <f>+Ejecución!I712</f>
        <v>0</v>
      </c>
      <c r="K123" s="13">
        <f>+Ejecución!J712</f>
        <v>0</v>
      </c>
      <c r="L123" s="13">
        <f>+Ejecución!K712</f>
        <v>0</v>
      </c>
      <c r="M123" s="13">
        <f>+Ejecución!L712</f>
        <v>0</v>
      </c>
      <c r="N123" s="13">
        <f>+Ejecución!M712</f>
        <v>0</v>
      </c>
      <c r="O123" s="13">
        <f>+Ejecución!N712</f>
        <v>0</v>
      </c>
      <c r="P123" s="13">
        <f>+Ejecución!O712</f>
        <v>0</v>
      </c>
      <c r="Q123" s="36" t="e">
        <f t="shared" si="3"/>
        <v>#DIV/0!</v>
      </c>
    </row>
    <row r="124" spans="2:17" ht="12.75">
      <c r="B124" s="2" t="str">
        <f>+Ejecución!A713</f>
        <v>2410401010207</v>
      </c>
      <c r="C124" s="2" t="str">
        <f>+Ejecución!B713</f>
        <v>Alcantarillado-  Fortalecimiento Institucional</v>
      </c>
      <c r="D124" s="13">
        <f>+Ejecución!C713</f>
        <v>0</v>
      </c>
      <c r="E124" s="13">
        <f>+Ejecución!D713</f>
        <v>5000000</v>
      </c>
      <c r="F124" s="13">
        <f>+Ejecución!E713</f>
        <v>-5000000</v>
      </c>
      <c r="G124" s="13">
        <f>+Ejecución!F713</f>
        <v>0</v>
      </c>
      <c r="H124" s="13">
        <f>+Ejecución!G713</f>
        <v>0</v>
      </c>
      <c r="I124" s="13">
        <f>+Ejecución!H713</f>
        <v>0</v>
      </c>
      <c r="J124" s="13">
        <f>+Ejecución!I713</f>
        <v>0</v>
      </c>
      <c r="K124" s="13">
        <f>+Ejecución!J713</f>
        <v>0</v>
      </c>
      <c r="L124" s="13">
        <f>+Ejecución!K713</f>
        <v>0</v>
      </c>
      <c r="M124" s="13">
        <f>+Ejecución!L713</f>
        <v>0</v>
      </c>
      <c r="N124" s="13">
        <f>+Ejecución!M713</f>
        <v>0</v>
      </c>
      <c r="O124" s="13">
        <f>+Ejecución!N713</f>
        <v>0</v>
      </c>
      <c r="P124" s="13">
        <f>+Ejecución!O713</f>
        <v>0</v>
      </c>
      <c r="Q124" s="36" t="e">
        <f t="shared" si="3"/>
        <v>#DIV/0!</v>
      </c>
    </row>
    <row r="125" spans="2:17" ht="12.75">
      <c r="B125" s="2" t="str">
        <f>+Ejecución!A714</f>
        <v>2410401010208</v>
      </c>
      <c r="C125" s="2" t="str">
        <f>+Ejecución!B714</f>
        <v>Alcantarillado-  Subsidios</v>
      </c>
      <c r="D125" s="13">
        <f>+Ejecución!C714</f>
        <v>0</v>
      </c>
      <c r="E125" s="13">
        <f>+Ejecución!D714</f>
        <v>23171420</v>
      </c>
      <c r="F125" s="13">
        <f>+Ejecución!E714</f>
        <v>-15719420</v>
      </c>
      <c r="G125" s="13">
        <f>+Ejecución!F714</f>
        <v>0</v>
      </c>
      <c r="H125" s="13">
        <f>+Ejecución!G714</f>
        <v>0</v>
      </c>
      <c r="I125" s="13">
        <f>+Ejecución!H714</f>
        <v>7452000</v>
      </c>
      <c r="J125" s="13">
        <f>+Ejecución!I714</f>
        <v>7452000</v>
      </c>
      <c r="K125" s="13">
        <f>+Ejecución!J714</f>
        <v>0</v>
      </c>
      <c r="L125" s="13">
        <f>+Ejecución!K714</f>
        <v>7452000</v>
      </c>
      <c r="M125" s="13">
        <f>+Ejecución!L714</f>
        <v>0</v>
      </c>
      <c r="N125" s="13">
        <f>+Ejecución!M714</f>
        <v>7452000</v>
      </c>
      <c r="O125" s="13">
        <f>+Ejecución!N714</f>
        <v>7452000</v>
      </c>
      <c r="P125" s="13">
        <f>+Ejecución!O714</f>
        <v>0</v>
      </c>
      <c r="Q125" s="36">
        <f t="shared" si="3"/>
        <v>1</v>
      </c>
    </row>
    <row r="126" spans="2:17" s="31" customFormat="1" ht="12.75">
      <c r="B126" s="23" t="str">
        <f>+Ejecución!A715</f>
        <v>24104010103</v>
      </c>
      <c r="C126" s="23" t="str">
        <f>+Ejecución!B715</f>
        <v>SERVICIO ASEO</v>
      </c>
      <c r="D126" s="29">
        <f>+Ejecución!C715</f>
        <v>0</v>
      </c>
      <c r="E126" s="29">
        <f>+Ejecución!D715</f>
        <v>311313461</v>
      </c>
      <c r="F126" s="29">
        <f>+Ejecución!E715</f>
        <v>-275954261</v>
      </c>
      <c r="G126" s="29">
        <f>+Ejecución!F715</f>
        <v>0</v>
      </c>
      <c r="H126" s="29">
        <f>+Ejecución!G715</f>
        <v>0</v>
      </c>
      <c r="I126" s="29">
        <f>+Ejecución!H715</f>
        <v>35359200</v>
      </c>
      <c r="J126" s="29">
        <f>+Ejecución!I715</f>
        <v>35359200</v>
      </c>
      <c r="K126" s="29">
        <f>+Ejecución!J715</f>
        <v>0</v>
      </c>
      <c r="L126" s="29">
        <f>+Ejecución!K715</f>
        <v>35359200</v>
      </c>
      <c r="M126" s="29">
        <f>+Ejecución!L715</f>
        <v>0</v>
      </c>
      <c r="N126" s="29">
        <f>+Ejecución!M715</f>
        <v>35359200</v>
      </c>
      <c r="O126" s="29">
        <f>+Ejecución!N715</f>
        <v>35359200</v>
      </c>
      <c r="P126" s="29">
        <f>+Ejecución!O715</f>
        <v>0</v>
      </c>
      <c r="Q126" s="35">
        <f t="shared" si="3"/>
        <v>1</v>
      </c>
    </row>
    <row r="127" spans="2:17" ht="22.5">
      <c r="B127" s="2" t="str">
        <f>+Ejecución!A716</f>
        <v>2410401010301</v>
      </c>
      <c r="C127" s="2" t="str">
        <f>+Ejecución!B716</f>
        <v>Aseo - Proyecto de tratamiento y Aprovechamiento de residuos sólidos</v>
      </c>
      <c r="D127" s="13">
        <f>+Ejecución!C716</f>
        <v>0</v>
      </c>
      <c r="E127" s="13">
        <f>+Ejecución!D716</f>
        <v>35000000</v>
      </c>
      <c r="F127" s="13">
        <f>+Ejecución!E716</f>
        <v>-35000000</v>
      </c>
      <c r="G127" s="13">
        <f>+Ejecución!F716</f>
        <v>0</v>
      </c>
      <c r="H127" s="13">
        <f>+Ejecución!G716</f>
        <v>0</v>
      </c>
      <c r="I127" s="13">
        <f>+Ejecución!H716</f>
        <v>0</v>
      </c>
      <c r="J127" s="13">
        <f>+Ejecución!I716</f>
        <v>0</v>
      </c>
      <c r="K127" s="13">
        <f>+Ejecución!J716</f>
        <v>0</v>
      </c>
      <c r="L127" s="13">
        <f>+Ejecución!K716</f>
        <v>0</v>
      </c>
      <c r="M127" s="13">
        <f>+Ejecución!L716</f>
        <v>0</v>
      </c>
      <c r="N127" s="13">
        <f>+Ejecución!M716</f>
        <v>0</v>
      </c>
      <c r="O127" s="13">
        <f>+Ejecución!N716</f>
        <v>0</v>
      </c>
      <c r="P127" s="13">
        <f>+Ejecución!O716</f>
        <v>0</v>
      </c>
      <c r="Q127" s="36" t="e">
        <f t="shared" si="3"/>
        <v>#DIV/0!</v>
      </c>
    </row>
    <row r="128" spans="2:17" ht="12.75">
      <c r="B128" s="2" t="str">
        <f>+Ejecución!A717</f>
        <v>2410401010302</v>
      </c>
      <c r="C128" s="2" t="str">
        <f>+Ejecución!B717</f>
        <v>Aseo- Maquinaria y Equipos.</v>
      </c>
      <c r="D128" s="13">
        <f>+Ejecución!C717</f>
        <v>0</v>
      </c>
      <c r="E128" s="13">
        <f>+Ejecución!D717</f>
        <v>15000000</v>
      </c>
      <c r="F128" s="13">
        <f>+Ejecución!E717</f>
        <v>-15000000</v>
      </c>
      <c r="G128" s="13">
        <f>+Ejecución!F717</f>
        <v>0</v>
      </c>
      <c r="H128" s="13">
        <f>+Ejecución!G717</f>
        <v>0</v>
      </c>
      <c r="I128" s="13">
        <f>+Ejecución!H717</f>
        <v>0</v>
      </c>
      <c r="J128" s="13">
        <f>+Ejecución!I717</f>
        <v>0</v>
      </c>
      <c r="K128" s="13">
        <f>+Ejecución!J717</f>
        <v>0</v>
      </c>
      <c r="L128" s="13">
        <f>+Ejecución!K717</f>
        <v>0</v>
      </c>
      <c r="M128" s="13">
        <f>+Ejecución!L717</f>
        <v>0</v>
      </c>
      <c r="N128" s="13">
        <f>+Ejecución!M717</f>
        <v>0</v>
      </c>
      <c r="O128" s="13">
        <f>+Ejecución!N717</f>
        <v>0</v>
      </c>
      <c r="P128" s="13">
        <f>+Ejecución!O717</f>
        <v>0</v>
      </c>
      <c r="Q128" s="36" t="e">
        <f t="shared" si="3"/>
        <v>#DIV/0!</v>
      </c>
    </row>
    <row r="129" spans="2:17" ht="12.75">
      <c r="B129" s="2" t="str">
        <f>+Ejecución!A718</f>
        <v>2410401010303</v>
      </c>
      <c r="C129" s="2" t="str">
        <f>+Ejecución!B718</f>
        <v>Aseo- Disposición Final</v>
      </c>
      <c r="D129" s="13">
        <f>+Ejecución!C718</f>
        <v>0</v>
      </c>
      <c r="E129" s="13">
        <f>+Ejecución!D718</f>
        <v>151926661</v>
      </c>
      <c r="F129" s="13">
        <f>+Ejecución!E718</f>
        <v>-151926661</v>
      </c>
      <c r="G129" s="13">
        <f>+Ejecución!F718</f>
        <v>0</v>
      </c>
      <c r="H129" s="13">
        <f>+Ejecución!G718</f>
        <v>0</v>
      </c>
      <c r="I129" s="13">
        <f>+Ejecución!H718</f>
        <v>0</v>
      </c>
      <c r="J129" s="13">
        <f>+Ejecución!I718</f>
        <v>0</v>
      </c>
      <c r="K129" s="13">
        <f>+Ejecución!J718</f>
        <v>0</v>
      </c>
      <c r="L129" s="13">
        <f>+Ejecución!K718</f>
        <v>0</v>
      </c>
      <c r="M129" s="13">
        <f>+Ejecución!L718</f>
        <v>0</v>
      </c>
      <c r="N129" s="13">
        <f>+Ejecución!M718</f>
        <v>0</v>
      </c>
      <c r="O129" s="13">
        <f>+Ejecución!N718</f>
        <v>0</v>
      </c>
      <c r="P129" s="13">
        <f>+Ejecución!O718</f>
        <v>0</v>
      </c>
      <c r="Q129" s="36" t="e">
        <f t="shared" si="3"/>
        <v>#DIV/0!</v>
      </c>
    </row>
    <row r="130" spans="2:17" ht="12.75">
      <c r="B130" s="2" t="str">
        <f>+Ejecución!A719</f>
        <v>2410401010306</v>
      </c>
      <c r="C130" s="2" t="str">
        <f>+Ejecución!B719</f>
        <v>Aseo- Fortalecimiento Institucional</v>
      </c>
      <c r="D130" s="13">
        <f>+Ejecución!C719</f>
        <v>0</v>
      </c>
      <c r="E130" s="13">
        <f>+Ejecución!D719</f>
        <v>5000000</v>
      </c>
      <c r="F130" s="13">
        <f>+Ejecución!E719</f>
        <v>-5000000</v>
      </c>
      <c r="G130" s="13">
        <f>+Ejecución!F719</f>
        <v>0</v>
      </c>
      <c r="H130" s="13">
        <f>+Ejecución!G719</f>
        <v>0</v>
      </c>
      <c r="I130" s="13">
        <f>+Ejecución!H719</f>
        <v>0</v>
      </c>
      <c r="J130" s="13">
        <f>+Ejecución!I719</f>
        <v>0</v>
      </c>
      <c r="K130" s="13">
        <f>+Ejecución!J719</f>
        <v>0</v>
      </c>
      <c r="L130" s="13">
        <f>+Ejecución!K719</f>
        <v>0</v>
      </c>
      <c r="M130" s="13">
        <f>+Ejecución!L719</f>
        <v>0</v>
      </c>
      <c r="N130" s="13">
        <f>+Ejecución!M719</f>
        <v>0</v>
      </c>
      <c r="O130" s="13">
        <f>+Ejecución!N719</f>
        <v>0</v>
      </c>
      <c r="P130" s="13">
        <f>+Ejecución!O719</f>
        <v>0</v>
      </c>
      <c r="Q130" s="36" t="e">
        <f t="shared" si="3"/>
        <v>#DIV/0!</v>
      </c>
    </row>
    <row r="131" spans="2:17" ht="12.75">
      <c r="B131" s="2" t="str">
        <f>+Ejecución!A720</f>
        <v>2410401010307</v>
      </c>
      <c r="C131" s="2" t="str">
        <f>+Ejecución!B720</f>
        <v>Aseo- Subsidios</v>
      </c>
      <c r="D131" s="13">
        <f>+Ejecución!C720</f>
        <v>0</v>
      </c>
      <c r="E131" s="13">
        <f>+Ejecución!D720</f>
        <v>104386800</v>
      </c>
      <c r="F131" s="13">
        <f>+Ejecución!E720</f>
        <v>-69027600</v>
      </c>
      <c r="G131" s="13">
        <f>+Ejecución!F720</f>
        <v>0</v>
      </c>
      <c r="H131" s="13">
        <f>+Ejecución!G720</f>
        <v>0</v>
      </c>
      <c r="I131" s="13">
        <f>+Ejecución!H720</f>
        <v>35359200</v>
      </c>
      <c r="J131" s="13">
        <f>+Ejecución!I720</f>
        <v>35359200</v>
      </c>
      <c r="K131" s="13">
        <f>+Ejecución!J720</f>
        <v>0</v>
      </c>
      <c r="L131" s="13">
        <f>+Ejecución!K720</f>
        <v>35359200</v>
      </c>
      <c r="M131" s="13">
        <f>+Ejecución!L720</f>
        <v>0</v>
      </c>
      <c r="N131" s="13">
        <f>+Ejecución!M720</f>
        <v>35359200</v>
      </c>
      <c r="O131" s="13">
        <f>+Ejecución!N720</f>
        <v>35359200</v>
      </c>
      <c r="P131" s="13">
        <f>+Ejecución!O720</f>
        <v>0</v>
      </c>
      <c r="Q131" s="36">
        <f t="shared" si="3"/>
        <v>1</v>
      </c>
    </row>
    <row r="132" spans="2:17" s="31" customFormat="1" ht="12.75">
      <c r="B132" s="23" t="str">
        <f>+Ejecución!A721</f>
        <v>24104010104</v>
      </c>
      <c r="C132" s="23" t="str">
        <f>+Ejecución!B721</f>
        <v>TRANSFERENCIA PDA INVERSIÓN</v>
      </c>
      <c r="D132" s="29">
        <f>+Ejecución!C721</f>
        <v>0</v>
      </c>
      <c r="E132" s="29">
        <f>+Ejecución!D721</f>
        <v>152673512</v>
      </c>
      <c r="F132" s="29">
        <f>+Ejecución!E721</f>
        <v>-50891168</v>
      </c>
      <c r="G132" s="29">
        <f>+Ejecución!F721</f>
        <v>0</v>
      </c>
      <c r="H132" s="29">
        <f>+Ejecución!G721</f>
        <v>0</v>
      </c>
      <c r="I132" s="29">
        <f>+Ejecución!H721</f>
        <v>101782344</v>
      </c>
      <c r="J132" s="29">
        <f>+Ejecución!I721</f>
        <v>101782344</v>
      </c>
      <c r="K132" s="29">
        <f>+Ejecución!J721</f>
        <v>0</v>
      </c>
      <c r="L132" s="29">
        <f>+Ejecución!K721</f>
        <v>101782344</v>
      </c>
      <c r="M132" s="29">
        <f>+Ejecución!L721</f>
        <v>0</v>
      </c>
      <c r="N132" s="29">
        <f>+Ejecución!M721</f>
        <v>101782344</v>
      </c>
      <c r="O132" s="29">
        <f>+Ejecución!N721</f>
        <v>101782344</v>
      </c>
      <c r="P132" s="29">
        <f>+Ejecución!O721</f>
        <v>0</v>
      </c>
      <c r="Q132" s="35">
        <f t="shared" si="3"/>
        <v>1</v>
      </c>
    </row>
    <row r="133" spans="2:17" ht="12.75">
      <c r="B133" s="2" t="str">
        <f>+Ejecución!A722</f>
        <v>2410401010401</v>
      </c>
      <c r="C133" s="2" t="str">
        <f>+Ejecución!B722</f>
        <v>Transferencia PDA Inversión.</v>
      </c>
      <c r="D133" s="13">
        <f>+Ejecución!C722</f>
        <v>0</v>
      </c>
      <c r="E133" s="13">
        <f>+Ejecución!D722</f>
        <v>152673512</v>
      </c>
      <c r="F133" s="13">
        <f>+Ejecución!E722</f>
        <v>-50891168</v>
      </c>
      <c r="G133" s="13">
        <f>+Ejecución!F722</f>
        <v>0</v>
      </c>
      <c r="H133" s="13">
        <f>+Ejecución!G722</f>
        <v>0</v>
      </c>
      <c r="I133" s="13">
        <f>+Ejecución!H722</f>
        <v>101782344</v>
      </c>
      <c r="J133" s="13">
        <f>+Ejecución!I722</f>
        <v>101782344</v>
      </c>
      <c r="K133" s="13">
        <f>+Ejecución!J722</f>
        <v>0</v>
      </c>
      <c r="L133" s="13">
        <f>+Ejecución!K722</f>
        <v>101782344</v>
      </c>
      <c r="M133" s="13">
        <f>+Ejecución!L722</f>
        <v>0</v>
      </c>
      <c r="N133" s="13">
        <f>+Ejecución!M722</f>
        <v>101782344</v>
      </c>
      <c r="O133" s="13">
        <f>+Ejecución!N722</f>
        <v>101782344</v>
      </c>
      <c r="P133" s="13">
        <f>+Ejecución!O722</f>
        <v>0</v>
      </c>
      <c r="Q133" s="36">
        <f t="shared" si="3"/>
        <v>1</v>
      </c>
    </row>
    <row r="134" spans="2:17" s="31" customFormat="1" ht="12.75">
      <c r="B134" s="23" t="str">
        <f>+Ejecución!A723</f>
        <v>241040102</v>
      </c>
      <c r="C134" s="23" t="str">
        <f>+Ejecución!B723</f>
        <v>SERVICIO DE LA DEUDA</v>
      </c>
      <c r="D134" s="29">
        <f>+Ejecución!C723</f>
        <v>0</v>
      </c>
      <c r="E134" s="29">
        <f>+Ejecución!D723</f>
        <v>67992000</v>
      </c>
      <c r="F134" s="29">
        <f>+Ejecución!E723</f>
        <v>-67992000</v>
      </c>
      <c r="G134" s="29">
        <f>+Ejecución!F723</f>
        <v>0</v>
      </c>
      <c r="H134" s="29">
        <f>+Ejecución!G723</f>
        <v>0</v>
      </c>
      <c r="I134" s="29">
        <f>+Ejecución!H723</f>
        <v>0</v>
      </c>
      <c r="J134" s="29">
        <f>+Ejecución!I723</f>
        <v>0</v>
      </c>
      <c r="K134" s="29">
        <f>+Ejecución!J723</f>
        <v>0</v>
      </c>
      <c r="L134" s="29">
        <f>+Ejecución!K723</f>
        <v>0</v>
      </c>
      <c r="M134" s="29">
        <f>+Ejecución!L723</f>
        <v>0</v>
      </c>
      <c r="N134" s="29">
        <f>+Ejecución!M723</f>
        <v>0</v>
      </c>
      <c r="O134" s="29">
        <f>+Ejecución!N723</f>
        <v>0</v>
      </c>
      <c r="P134" s="29">
        <f>+Ejecución!O723</f>
        <v>0</v>
      </c>
      <c r="Q134" s="35" t="e">
        <f t="shared" si="3"/>
        <v>#DIV/0!</v>
      </c>
    </row>
    <row r="135" spans="2:17" s="31" customFormat="1" ht="22.5">
      <c r="B135" s="23" t="str">
        <f>+Ejecución!A724</f>
        <v>24104010201</v>
      </c>
      <c r="C135" s="23" t="str">
        <f>+Ejecución!B724</f>
        <v>SERVICIO  DE LA DEUDA - AGUA POTABLE Y SANEAMIENTO BASICO - MPIOS DESCERTIFICADOS</v>
      </c>
      <c r="D135" s="29">
        <f>+Ejecución!C724</f>
        <v>0</v>
      </c>
      <c r="E135" s="29">
        <f>+Ejecución!D724</f>
        <v>67992000</v>
      </c>
      <c r="F135" s="29">
        <f>+Ejecución!E724</f>
        <v>-67992000</v>
      </c>
      <c r="G135" s="29">
        <f>+Ejecución!F724</f>
        <v>0</v>
      </c>
      <c r="H135" s="29">
        <f>+Ejecución!G724</f>
        <v>0</v>
      </c>
      <c r="I135" s="29">
        <f>+Ejecución!H724</f>
        <v>0</v>
      </c>
      <c r="J135" s="29">
        <f>+Ejecución!I724</f>
        <v>0</v>
      </c>
      <c r="K135" s="29">
        <f>+Ejecución!J724</f>
        <v>0</v>
      </c>
      <c r="L135" s="29">
        <f>+Ejecución!K724</f>
        <v>0</v>
      </c>
      <c r="M135" s="29">
        <f>+Ejecución!L724</f>
        <v>0</v>
      </c>
      <c r="N135" s="29">
        <f>+Ejecución!M724</f>
        <v>0</v>
      </c>
      <c r="O135" s="29">
        <f>+Ejecución!N724</f>
        <v>0</v>
      </c>
      <c r="P135" s="29">
        <f>+Ejecución!O724</f>
        <v>0</v>
      </c>
      <c r="Q135" s="35" t="e">
        <f t="shared" si="3"/>
        <v>#DIV/0!</v>
      </c>
    </row>
    <row r="136" spans="2:17" ht="12.75">
      <c r="B136" s="2" t="str">
        <f>+Ejecución!A725</f>
        <v>2410401020101</v>
      </c>
      <c r="C136" s="2" t="str">
        <f>+Ejecución!B725</f>
        <v>Amortización</v>
      </c>
      <c r="D136" s="13">
        <f>+Ejecución!C725</f>
        <v>0</v>
      </c>
      <c r="E136" s="13">
        <f>+Ejecución!D725</f>
        <v>60000000</v>
      </c>
      <c r="F136" s="13">
        <f>+Ejecución!E725</f>
        <v>-60000000</v>
      </c>
      <c r="G136" s="13">
        <f>+Ejecución!F725</f>
        <v>0</v>
      </c>
      <c r="H136" s="13">
        <f>+Ejecución!G725</f>
        <v>0</v>
      </c>
      <c r="I136" s="13">
        <f>+Ejecución!H725</f>
        <v>0</v>
      </c>
      <c r="J136" s="13">
        <f>+Ejecución!I725</f>
        <v>0</v>
      </c>
      <c r="K136" s="13">
        <f>+Ejecución!J725</f>
        <v>0</v>
      </c>
      <c r="L136" s="13">
        <f>+Ejecución!K725</f>
        <v>0</v>
      </c>
      <c r="M136" s="13">
        <f>+Ejecución!L725</f>
        <v>0</v>
      </c>
      <c r="N136" s="13">
        <f>+Ejecución!M725</f>
        <v>0</v>
      </c>
      <c r="O136" s="13">
        <f>+Ejecución!N725</f>
        <v>0</v>
      </c>
      <c r="P136" s="13">
        <f>+Ejecución!O725</f>
        <v>0</v>
      </c>
      <c r="Q136" s="36" t="e">
        <f t="shared" si="3"/>
        <v>#DIV/0!</v>
      </c>
    </row>
    <row r="137" spans="2:17" ht="12.75">
      <c r="B137" s="2" t="str">
        <f>+Ejecución!A726</f>
        <v>2410401020102</v>
      </c>
      <c r="C137" s="2" t="str">
        <f>+Ejecución!B726</f>
        <v>Intereses</v>
      </c>
      <c r="D137" s="13">
        <f>+Ejecución!C726</f>
        <v>0</v>
      </c>
      <c r="E137" s="13">
        <f>+Ejecución!D726</f>
        <v>7992000</v>
      </c>
      <c r="F137" s="13">
        <f>+Ejecución!E726</f>
        <v>-7992000</v>
      </c>
      <c r="G137" s="13">
        <f>+Ejecución!F726</f>
        <v>0</v>
      </c>
      <c r="H137" s="13">
        <f>+Ejecución!G726</f>
        <v>0</v>
      </c>
      <c r="I137" s="13">
        <f>+Ejecución!H726</f>
        <v>0</v>
      </c>
      <c r="J137" s="13">
        <f>+Ejecución!I726</f>
        <v>0</v>
      </c>
      <c r="K137" s="13">
        <f>+Ejecución!J726</f>
        <v>0</v>
      </c>
      <c r="L137" s="13">
        <f>+Ejecución!K726</f>
        <v>0</v>
      </c>
      <c r="M137" s="13">
        <f>+Ejecución!L726</f>
        <v>0</v>
      </c>
      <c r="N137" s="13">
        <f>+Ejecución!M726</f>
        <v>0</v>
      </c>
      <c r="O137" s="13">
        <f>+Ejecución!N726</f>
        <v>0</v>
      </c>
      <c r="P137" s="13">
        <f>+Ejecución!O726</f>
        <v>0</v>
      </c>
      <c r="Q137" s="36" t="e">
        <f t="shared" si="3"/>
        <v>#DIV/0!</v>
      </c>
    </row>
    <row r="138" spans="2:17" s="31" customFormat="1" ht="33.75">
      <c r="B138" s="23" t="str">
        <f>+Ejecución!A727</f>
        <v>241040103</v>
      </c>
      <c r="C138" s="23" t="str">
        <f>+Ejecución!B727</f>
        <v>INVERSION AGUAPOTABLE Y SANEAMIENTO BASICO MPIOS DESCERTIFICADOS - RECURSOS DE BALANCE TRANSFERENCIAS MUNICIPIO</v>
      </c>
      <c r="D138" s="29">
        <f>+Ejecución!C727</f>
        <v>0</v>
      </c>
      <c r="E138" s="29">
        <f>+Ejecución!D727</f>
        <v>413830475</v>
      </c>
      <c r="F138" s="29">
        <f>+Ejecución!E727</f>
        <v>-413830475</v>
      </c>
      <c r="G138" s="29">
        <f>+Ejecución!F727</f>
        <v>0</v>
      </c>
      <c r="H138" s="29">
        <f>+Ejecución!G727</f>
        <v>0</v>
      </c>
      <c r="I138" s="29">
        <f>+Ejecución!H727</f>
        <v>0</v>
      </c>
      <c r="J138" s="29">
        <f>+Ejecución!I727</f>
        <v>0</v>
      </c>
      <c r="K138" s="29">
        <f>+Ejecución!J727</f>
        <v>0</v>
      </c>
      <c r="L138" s="29">
        <f>+Ejecución!K727</f>
        <v>0</v>
      </c>
      <c r="M138" s="29">
        <f>+Ejecución!L727</f>
        <v>0</v>
      </c>
      <c r="N138" s="29">
        <f>+Ejecución!M727</f>
        <v>0</v>
      </c>
      <c r="O138" s="29">
        <f>+Ejecución!N727</f>
        <v>0</v>
      </c>
      <c r="P138" s="29">
        <f>+Ejecución!O727</f>
        <v>0</v>
      </c>
      <c r="Q138" s="35" t="e">
        <f t="shared" si="3"/>
        <v>#DIV/0!</v>
      </c>
    </row>
    <row r="139" spans="2:17" ht="22.5">
      <c r="B139" s="2" t="str">
        <f>+Ejecución!A728</f>
        <v>24104010301</v>
      </c>
      <c r="C139" s="2" t="str">
        <f>+Ejecución!B728</f>
        <v>Inversión de Agua Potable y Saneamiento Básico - Recursos de Balance- transferencias Mpio.</v>
      </c>
      <c r="D139" s="13">
        <f>+Ejecución!C728</f>
        <v>0</v>
      </c>
      <c r="E139" s="13">
        <f>+Ejecución!D728</f>
        <v>301371708</v>
      </c>
      <c r="F139" s="13">
        <f>+Ejecución!E728</f>
        <v>-301371708</v>
      </c>
      <c r="G139" s="13">
        <f>+Ejecución!F728</f>
        <v>0</v>
      </c>
      <c r="H139" s="13">
        <f>+Ejecución!G728</f>
        <v>0</v>
      </c>
      <c r="I139" s="13">
        <f>+Ejecución!H728</f>
        <v>0</v>
      </c>
      <c r="J139" s="13">
        <f>+Ejecución!I728</f>
        <v>0</v>
      </c>
      <c r="K139" s="13">
        <f>+Ejecución!J728</f>
        <v>0</v>
      </c>
      <c r="L139" s="13">
        <f>+Ejecución!K728</f>
        <v>0</v>
      </c>
      <c r="M139" s="13">
        <f>+Ejecución!L728</f>
        <v>0</v>
      </c>
      <c r="N139" s="13">
        <f>+Ejecución!M728</f>
        <v>0</v>
      </c>
      <c r="O139" s="13">
        <f>+Ejecución!N728</f>
        <v>0</v>
      </c>
      <c r="P139" s="13">
        <f>+Ejecución!O728</f>
        <v>0</v>
      </c>
      <c r="Q139" s="36" t="e">
        <f t="shared" si="3"/>
        <v>#DIV/0!</v>
      </c>
    </row>
    <row r="140" spans="2:17" ht="22.5">
      <c r="B140" s="2" t="str">
        <f>+Ejecución!A729</f>
        <v>24104010302</v>
      </c>
      <c r="C140" s="2" t="str">
        <f>+Ejecución!B729</f>
        <v>Inversión de Agua Potable y Saneamiento Básico - Reservas- Transferencias Mpio.</v>
      </c>
      <c r="D140" s="13">
        <f>+Ejecución!C729</f>
        <v>0</v>
      </c>
      <c r="E140" s="13">
        <f>+Ejecución!D729</f>
        <v>112458767</v>
      </c>
      <c r="F140" s="13">
        <f>+Ejecución!E729</f>
        <v>-112458767</v>
      </c>
      <c r="G140" s="13">
        <f>+Ejecución!F729</f>
        <v>0</v>
      </c>
      <c r="H140" s="13">
        <f>+Ejecución!G729</f>
        <v>0</v>
      </c>
      <c r="I140" s="13">
        <f>+Ejecución!H729</f>
        <v>0</v>
      </c>
      <c r="J140" s="13">
        <f>+Ejecución!I729</f>
        <v>0</v>
      </c>
      <c r="K140" s="13">
        <f>+Ejecución!J729</f>
        <v>0</v>
      </c>
      <c r="L140" s="13">
        <f>+Ejecución!K729</f>
        <v>0</v>
      </c>
      <c r="M140" s="13">
        <f>+Ejecución!L729</f>
        <v>0</v>
      </c>
      <c r="N140" s="13">
        <f>+Ejecución!M729</f>
        <v>0</v>
      </c>
      <c r="O140" s="13">
        <f>+Ejecución!N729</f>
        <v>0</v>
      </c>
      <c r="P140" s="13">
        <f>+Ejecución!O729</f>
        <v>0</v>
      </c>
      <c r="Q140" s="36" t="e">
        <f t="shared" si="3"/>
        <v>#DIV/0!</v>
      </c>
    </row>
    <row r="141" spans="2:17" s="31" customFormat="1" ht="12.75">
      <c r="B141" s="23" t="str">
        <f>+Ejecución!A730</f>
        <v>24105</v>
      </c>
      <c r="C141" s="23" t="str">
        <f>+Ejecución!B730</f>
        <v>MUNICIPIO DE COLÓN- GÉNOVA</v>
      </c>
      <c r="D141" s="29">
        <f>+Ejecución!C730</f>
        <v>0</v>
      </c>
      <c r="E141" s="29">
        <f>+Ejecución!D730</f>
        <v>1819670568</v>
      </c>
      <c r="F141" s="29">
        <f>+Ejecución!E730</f>
        <v>-1737566168</v>
      </c>
      <c r="G141" s="29">
        <f>+Ejecución!F730</f>
        <v>358565331</v>
      </c>
      <c r="H141" s="29">
        <f>+Ejecución!G730</f>
        <v>358565331</v>
      </c>
      <c r="I141" s="29">
        <f>+Ejecución!H730</f>
        <v>82104400</v>
      </c>
      <c r="J141" s="29">
        <f>+Ejecución!I730</f>
        <v>82104400</v>
      </c>
      <c r="K141" s="29">
        <f>+Ejecución!J730</f>
        <v>0</v>
      </c>
      <c r="L141" s="29">
        <f>+Ejecución!K730</f>
        <v>82104400</v>
      </c>
      <c r="M141" s="29">
        <f>+Ejecución!L730</f>
        <v>0</v>
      </c>
      <c r="N141" s="29">
        <f>+Ejecución!M730</f>
        <v>82104400</v>
      </c>
      <c r="O141" s="29">
        <f>+Ejecución!N730</f>
        <v>82104400</v>
      </c>
      <c r="P141" s="29">
        <f>+Ejecución!O730</f>
        <v>0</v>
      </c>
      <c r="Q141" s="35">
        <f t="shared" si="3"/>
        <v>1</v>
      </c>
    </row>
    <row r="142" spans="2:17" s="31" customFormat="1" ht="12.75">
      <c r="B142" s="23" t="str">
        <f>+Ejecución!A731</f>
        <v>2410501</v>
      </c>
      <c r="C142" s="23" t="str">
        <f>+Ejecución!B731</f>
        <v>MUNICIPIOS DESCERTIFICADOS</v>
      </c>
      <c r="D142" s="29">
        <f>+Ejecución!C731</f>
        <v>0</v>
      </c>
      <c r="E142" s="29">
        <f>+Ejecución!D731</f>
        <v>1819670568</v>
      </c>
      <c r="F142" s="29">
        <f>+Ejecución!E731</f>
        <v>-1737566168</v>
      </c>
      <c r="G142" s="29">
        <f>+Ejecución!F731</f>
        <v>358565331</v>
      </c>
      <c r="H142" s="29">
        <f>+Ejecución!G731</f>
        <v>358565331</v>
      </c>
      <c r="I142" s="29">
        <f>+Ejecución!H731</f>
        <v>82104400</v>
      </c>
      <c r="J142" s="29">
        <f>+Ejecución!I731</f>
        <v>82104400</v>
      </c>
      <c r="K142" s="29">
        <f>+Ejecución!J731</f>
        <v>0</v>
      </c>
      <c r="L142" s="29">
        <f>+Ejecución!K731</f>
        <v>82104400</v>
      </c>
      <c r="M142" s="29">
        <f>+Ejecución!L731</f>
        <v>0</v>
      </c>
      <c r="N142" s="29">
        <f>+Ejecución!M731</f>
        <v>82104400</v>
      </c>
      <c r="O142" s="29">
        <f>+Ejecución!N731</f>
        <v>82104400</v>
      </c>
      <c r="P142" s="29">
        <f>+Ejecución!O731</f>
        <v>0</v>
      </c>
      <c r="Q142" s="35">
        <f t="shared" si="3"/>
        <v>1</v>
      </c>
    </row>
    <row r="143" spans="2:17" s="31" customFormat="1" ht="22.5">
      <c r="B143" s="23" t="str">
        <f>+Ejecución!A732</f>
        <v>241050101</v>
      </c>
      <c r="C143" s="23" t="str">
        <f>+Ejecución!B732</f>
        <v>INVERSIÓN AGUA POTABLE Y SANEAMIENTO BASICO MUNICIPIOS DESCERTIFICADOS - VIGENCIA</v>
      </c>
      <c r="D143" s="29">
        <f>+Ejecución!C732</f>
        <v>0</v>
      </c>
      <c r="E143" s="29">
        <f>+Ejecución!D732</f>
        <v>623285866</v>
      </c>
      <c r="F143" s="29">
        <f>+Ejecución!E732</f>
        <v>-541181466</v>
      </c>
      <c r="G143" s="29">
        <f>+Ejecución!F732</f>
        <v>358565331</v>
      </c>
      <c r="H143" s="29">
        <f>+Ejecución!G732</f>
        <v>358565331</v>
      </c>
      <c r="I143" s="29">
        <f>+Ejecución!H732</f>
        <v>82104400</v>
      </c>
      <c r="J143" s="29">
        <f>+Ejecución!I732</f>
        <v>82104400</v>
      </c>
      <c r="K143" s="29">
        <f>+Ejecución!J732</f>
        <v>0</v>
      </c>
      <c r="L143" s="29">
        <f>+Ejecución!K732</f>
        <v>82104400</v>
      </c>
      <c r="M143" s="29">
        <f>+Ejecución!L732</f>
        <v>0</v>
      </c>
      <c r="N143" s="29">
        <f>+Ejecución!M732</f>
        <v>82104400</v>
      </c>
      <c r="O143" s="29">
        <f>+Ejecución!N732</f>
        <v>82104400</v>
      </c>
      <c r="P143" s="29">
        <f>+Ejecución!O732</f>
        <v>0</v>
      </c>
      <c r="Q143" s="35">
        <f t="shared" si="3"/>
        <v>1</v>
      </c>
    </row>
    <row r="144" spans="2:17" s="31" customFormat="1" ht="12.75">
      <c r="B144" s="23" t="str">
        <f>+Ejecución!A733</f>
        <v>24105010101</v>
      </c>
      <c r="C144" s="23" t="str">
        <f>+Ejecución!B733</f>
        <v>SERVICIO ACUEDUCTO</v>
      </c>
      <c r="D144" s="29">
        <f>+Ejecución!C733</f>
        <v>0</v>
      </c>
      <c r="E144" s="29">
        <f>+Ejecución!D733</f>
        <v>386285866</v>
      </c>
      <c r="F144" s="29">
        <f>+Ejecución!E733</f>
        <v>-153938382</v>
      </c>
      <c r="G144" s="29">
        <f>+Ejecución!F733</f>
        <v>0</v>
      </c>
      <c r="H144" s="29">
        <f>+Ejecución!G733</f>
        <v>218565331</v>
      </c>
      <c r="I144" s="29">
        <f>+Ejecución!H733</f>
        <v>13782153</v>
      </c>
      <c r="J144" s="29">
        <f>+Ejecución!I733</f>
        <v>13782153</v>
      </c>
      <c r="K144" s="29">
        <f>+Ejecución!J733</f>
        <v>0</v>
      </c>
      <c r="L144" s="29">
        <f>+Ejecución!K733</f>
        <v>13782153</v>
      </c>
      <c r="M144" s="29">
        <f>+Ejecución!L733</f>
        <v>0</v>
      </c>
      <c r="N144" s="29">
        <f>+Ejecución!M733</f>
        <v>13782153</v>
      </c>
      <c r="O144" s="29">
        <f>+Ejecución!N733</f>
        <v>13782153</v>
      </c>
      <c r="P144" s="29">
        <f>+Ejecución!O733</f>
        <v>0</v>
      </c>
      <c r="Q144" s="35">
        <f t="shared" si="3"/>
        <v>1</v>
      </c>
    </row>
    <row r="145" spans="2:17" ht="12.75">
      <c r="B145" s="2" t="str">
        <f>+Ejecución!A734</f>
        <v>2410501010103</v>
      </c>
      <c r="C145" s="2" t="str">
        <f>+Ejecución!B734</f>
        <v>Acueducto- Almacenamiento</v>
      </c>
      <c r="D145" s="13">
        <f>+Ejecución!C734</f>
        <v>0</v>
      </c>
      <c r="E145" s="13">
        <f>+Ejecución!D734</f>
        <v>108133391</v>
      </c>
      <c r="F145" s="13">
        <f>+Ejecución!E734</f>
        <v>0</v>
      </c>
      <c r="G145" s="13">
        <f>+Ejecución!F734</f>
        <v>0</v>
      </c>
      <c r="H145" s="13">
        <f>+Ejecución!G734</f>
        <v>108133391</v>
      </c>
      <c r="I145" s="13">
        <f>+Ejecución!H734</f>
        <v>0</v>
      </c>
      <c r="J145" s="13">
        <f>+Ejecución!I734</f>
        <v>0</v>
      </c>
      <c r="K145" s="13">
        <f>+Ejecución!J734</f>
        <v>0</v>
      </c>
      <c r="L145" s="13">
        <f>+Ejecución!K734</f>
        <v>0</v>
      </c>
      <c r="M145" s="13">
        <f>+Ejecución!L734</f>
        <v>0</v>
      </c>
      <c r="N145" s="13">
        <f>+Ejecución!M734</f>
        <v>0</v>
      </c>
      <c r="O145" s="13">
        <f>+Ejecución!N734</f>
        <v>0</v>
      </c>
      <c r="P145" s="13">
        <f>+Ejecución!O734</f>
        <v>0</v>
      </c>
      <c r="Q145" s="36" t="e">
        <f t="shared" si="3"/>
        <v>#DIV/0!</v>
      </c>
    </row>
    <row r="146" spans="2:17" ht="12.75">
      <c r="B146" s="2" t="str">
        <f>+Ejecución!A735</f>
        <v>2410501010105</v>
      </c>
      <c r="C146" s="2" t="str">
        <f>+Ejecución!B735</f>
        <v>Acueducto- Conducción</v>
      </c>
      <c r="D146" s="13">
        <f>+Ejecución!C735</f>
        <v>0</v>
      </c>
      <c r="E146" s="13">
        <f>+Ejecución!D735</f>
        <v>113152475</v>
      </c>
      <c r="F146" s="13">
        <f>+Ejecución!E735</f>
        <v>-2720535</v>
      </c>
      <c r="G146" s="13">
        <f>+Ejecución!F735</f>
        <v>0</v>
      </c>
      <c r="H146" s="13">
        <f>+Ejecución!G735</f>
        <v>110431940</v>
      </c>
      <c r="I146" s="13">
        <f>+Ejecución!H735</f>
        <v>0</v>
      </c>
      <c r="J146" s="13">
        <f>+Ejecución!I735</f>
        <v>0</v>
      </c>
      <c r="K146" s="13">
        <f>+Ejecución!J735</f>
        <v>0</v>
      </c>
      <c r="L146" s="13">
        <f>+Ejecución!K735</f>
        <v>0</v>
      </c>
      <c r="M146" s="13">
        <f>+Ejecución!L735</f>
        <v>0</v>
      </c>
      <c r="N146" s="13">
        <f>+Ejecución!M735</f>
        <v>0</v>
      </c>
      <c r="O146" s="13">
        <f>+Ejecución!N735</f>
        <v>0</v>
      </c>
      <c r="P146" s="13">
        <f>+Ejecución!O735</f>
        <v>0</v>
      </c>
      <c r="Q146" s="36" t="e">
        <f t="shared" si="3"/>
        <v>#DIV/0!</v>
      </c>
    </row>
    <row r="147" spans="2:17" ht="12.75">
      <c r="B147" s="2" t="str">
        <f>+Ejecución!A736</f>
        <v>2410501010107</v>
      </c>
      <c r="C147" s="2" t="str">
        <f>+Ejecución!B736</f>
        <v>Acueducto- Distribución</v>
      </c>
      <c r="D147" s="13">
        <f>+Ejecución!C736</f>
        <v>0</v>
      </c>
      <c r="E147" s="13">
        <f>+Ejecución!D736</f>
        <v>20000000</v>
      </c>
      <c r="F147" s="13">
        <f>+Ejecución!E736</f>
        <v>-20000000</v>
      </c>
      <c r="G147" s="13">
        <f>+Ejecución!F736</f>
        <v>0</v>
      </c>
      <c r="H147" s="13">
        <f>+Ejecución!G736</f>
        <v>0</v>
      </c>
      <c r="I147" s="13">
        <f>+Ejecución!H736</f>
        <v>0</v>
      </c>
      <c r="J147" s="13">
        <f>+Ejecución!I736</f>
        <v>0</v>
      </c>
      <c r="K147" s="13">
        <f>+Ejecución!J736</f>
        <v>0</v>
      </c>
      <c r="L147" s="13">
        <f>+Ejecución!K736</f>
        <v>0</v>
      </c>
      <c r="M147" s="13">
        <f>+Ejecución!L736</f>
        <v>0</v>
      </c>
      <c r="N147" s="13">
        <f>+Ejecución!M736</f>
        <v>0</v>
      </c>
      <c r="O147" s="13">
        <f>+Ejecución!N736</f>
        <v>0</v>
      </c>
      <c r="P147" s="13">
        <f>+Ejecución!O736</f>
        <v>0</v>
      </c>
      <c r="Q147" s="36" t="e">
        <f t="shared" si="3"/>
        <v>#DIV/0!</v>
      </c>
    </row>
    <row r="148" spans="2:17" ht="12.75">
      <c r="B148" s="2" t="str">
        <f>+Ejecución!A737</f>
        <v>2410501010110</v>
      </c>
      <c r="C148" s="2" t="str">
        <f>+Ejecución!B737</f>
        <v>Acueducto- Preinversiones, Estudios</v>
      </c>
      <c r="D148" s="13">
        <f>+Ejecución!C737</f>
        <v>0</v>
      </c>
      <c r="E148" s="13">
        <f>+Ejecución!D737</f>
        <v>30000000</v>
      </c>
      <c r="F148" s="13">
        <f>+Ejecución!E737</f>
        <v>-30000000</v>
      </c>
      <c r="G148" s="13">
        <f>+Ejecución!F737</f>
        <v>0</v>
      </c>
      <c r="H148" s="13">
        <f>+Ejecución!G737</f>
        <v>0</v>
      </c>
      <c r="I148" s="13">
        <f>+Ejecución!H737</f>
        <v>0</v>
      </c>
      <c r="J148" s="13">
        <f>+Ejecución!I737</f>
        <v>0</v>
      </c>
      <c r="K148" s="13">
        <f>+Ejecución!J737</f>
        <v>0</v>
      </c>
      <c r="L148" s="13">
        <f>+Ejecución!K737</f>
        <v>0</v>
      </c>
      <c r="M148" s="13">
        <f>+Ejecución!L737</f>
        <v>0</v>
      </c>
      <c r="N148" s="13">
        <f>+Ejecución!M737</f>
        <v>0</v>
      </c>
      <c r="O148" s="13">
        <f>+Ejecución!N737</f>
        <v>0</v>
      </c>
      <c r="P148" s="13">
        <f>+Ejecución!O737</f>
        <v>0</v>
      </c>
      <c r="Q148" s="36" t="e">
        <f t="shared" si="3"/>
        <v>#DIV/0!</v>
      </c>
    </row>
    <row r="149" spans="2:17" ht="22.5">
      <c r="B149" s="2" t="str">
        <f>+Ejecución!A738</f>
        <v>2410501010112</v>
      </c>
      <c r="C149" s="2" t="str">
        <f>+Ejecución!B738</f>
        <v>Acueducto- Formulación, Implementación y Acciones de Fortalecimiento para la Administración y Operación de los Servicios</v>
      </c>
      <c r="D149" s="13">
        <f>+Ejecución!C738</f>
        <v>0</v>
      </c>
      <c r="E149" s="13">
        <f>+Ejecución!D738</f>
        <v>50000000</v>
      </c>
      <c r="F149" s="13">
        <f>+Ejecución!E738</f>
        <v>-50000000</v>
      </c>
      <c r="G149" s="13">
        <f>+Ejecución!F738</f>
        <v>0</v>
      </c>
      <c r="H149" s="13">
        <f>+Ejecución!G738</f>
        <v>0</v>
      </c>
      <c r="I149" s="13">
        <f>+Ejecución!H738</f>
        <v>0</v>
      </c>
      <c r="J149" s="13">
        <f>+Ejecución!I738</f>
        <v>0</v>
      </c>
      <c r="K149" s="13">
        <f>+Ejecución!J738</f>
        <v>0</v>
      </c>
      <c r="L149" s="13">
        <f>+Ejecución!K738</f>
        <v>0</v>
      </c>
      <c r="M149" s="13">
        <f>+Ejecución!L738</f>
        <v>0</v>
      </c>
      <c r="N149" s="13">
        <f>+Ejecución!M738</f>
        <v>0</v>
      </c>
      <c r="O149" s="13">
        <f>+Ejecución!N738</f>
        <v>0</v>
      </c>
      <c r="P149" s="13">
        <f>+Ejecución!O738</f>
        <v>0</v>
      </c>
      <c r="Q149" s="36" t="e">
        <f t="shared" si="3"/>
        <v>#DIV/0!</v>
      </c>
    </row>
    <row r="150" spans="2:17" ht="12.75">
      <c r="B150" s="2" t="str">
        <f>+Ejecución!A739</f>
        <v>2410501010113</v>
      </c>
      <c r="C150" s="2" t="str">
        <f>+Ejecución!B739</f>
        <v>Acueducto- Subsidios</v>
      </c>
      <c r="D150" s="13">
        <f>+Ejecución!C739</f>
        <v>0</v>
      </c>
      <c r="E150" s="13">
        <f>+Ejecución!D739</f>
        <v>65000000</v>
      </c>
      <c r="F150" s="13">
        <f>+Ejecución!E739</f>
        <v>-51217847</v>
      </c>
      <c r="G150" s="13">
        <f>+Ejecución!F739</f>
        <v>0</v>
      </c>
      <c r="H150" s="13">
        <f>+Ejecución!G739</f>
        <v>0</v>
      </c>
      <c r="I150" s="13">
        <f>+Ejecución!H739</f>
        <v>13782153</v>
      </c>
      <c r="J150" s="13">
        <f>+Ejecución!I739</f>
        <v>13782153</v>
      </c>
      <c r="K150" s="13">
        <f>+Ejecución!J739</f>
        <v>0</v>
      </c>
      <c r="L150" s="13">
        <f>+Ejecución!K739</f>
        <v>13782153</v>
      </c>
      <c r="M150" s="13">
        <f>+Ejecución!L739</f>
        <v>0</v>
      </c>
      <c r="N150" s="13">
        <f>+Ejecución!M739</f>
        <v>13782153</v>
      </c>
      <c r="O150" s="13">
        <f>+Ejecución!N739</f>
        <v>13782153</v>
      </c>
      <c r="P150" s="13">
        <f>+Ejecución!O739</f>
        <v>0</v>
      </c>
      <c r="Q150" s="36">
        <f t="shared" si="3"/>
        <v>1</v>
      </c>
    </row>
    <row r="151" spans="2:17" s="31" customFormat="1" ht="12.75">
      <c r="B151" s="23" t="str">
        <f>+Ejecución!A740</f>
        <v>24105010102</v>
      </c>
      <c r="C151" s="23" t="str">
        <f>+Ejecución!B740</f>
        <v>SERVICIO ALCANTARILLADO</v>
      </c>
      <c r="D151" s="29">
        <f>+Ejecución!C740</f>
        <v>0</v>
      </c>
      <c r="E151" s="29">
        <f>+Ejecución!D740</f>
        <v>116000000</v>
      </c>
      <c r="F151" s="29">
        <f>+Ejecución!E740</f>
        <v>-336343484</v>
      </c>
      <c r="G151" s="29">
        <f>+Ejecución!F740</f>
        <v>284565331</v>
      </c>
      <c r="H151" s="29">
        <f>+Ejecución!G740</f>
        <v>60000000</v>
      </c>
      <c r="I151" s="29">
        <f>+Ejecución!H740</f>
        <v>4221847</v>
      </c>
      <c r="J151" s="29">
        <f>+Ejecución!I740</f>
        <v>4221847</v>
      </c>
      <c r="K151" s="29">
        <f>+Ejecución!J740</f>
        <v>0</v>
      </c>
      <c r="L151" s="29">
        <f>+Ejecución!K740</f>
        <v>4221847</v>
      </c>
      <c r="M151" s="29">
        <f>+Ejecución!L740</f>
        <v>0</v>
      </c>
      <c r="N151" s="29">
        <f>+Ejecución!M740</f>
        <v>4221847</v>
      </c>
      <c r="O151" s="29">
        <f>+Ejecución!N740</f>
        <v>4221847</v>
      </c>
      <c r="P151" s="29">
        <f>+Ejecución!O740</f>
        <v>0</v>
      </c>
      <c r="Q151" s="35">
        <f t="shared" si="3"/>
        <v>1</v>
      </c>
    </row>
    <row r="152" spans="2:17" ht="12.75">
      <c r="B152" s="2" t="str">
        <f>+Ejecución!A741</f>
        <v>2410501010202</v>
      </c>
      <c r="C152" s="2" t="str">
        <f>+Ejecución!B741</f>
        <v>Alcantarillado- Transporte</v>
      </c>
      <c r="D152" s="13">
        <f>+Ejecución!C741</f>
        <v>0</v>
      </c>
      <c r="E152" s="13">
        <f>+Ejecución!D741</f>
        <v>30000000</v>
      </c>
      <c r="F152" s="13">
        <f>+Ejecución!E741</f>
        <v>0</v>
      </c>
      <c r="G152" s="13">
        <f>+Ejecución!F741</f>
        <v>0</v>
      </c>
      <c r="H152" s="13">
        <f>+Ejecución!G741</f>
        <v>30000000</v>
      </c>
      <c r="I152" s="13">
        <f>+Ejecución!H741</f>
        <v>0</v>
      </c>
      <c r="J152" s="13">
        <f>+Ejecución!I741</f>
        <v>0</v>
      </c>
      <c r="K152" s="13">
        <f>+Ejecución!J741</f>
        <v>0</v>
      </c>
      <c r="L152" s="13">
        <f>+Ejecución!K741</f>
        <v>0</v>
      </c>
      <c r="M152" s="13">
        <f>+Ejecución!L741</f>
        <v>0</v>
      </c>
      <c r="N152" s="13">
        <f>+Ejecución!M741</f>
        <v>0</v>
      </c>
      <c r="O152" s="13">
        <f>+Ejecución!N741</f>
        <v>0</v>
      </c>
      <c r="P152" s="13">
        <f>+Ejecución!O741</f>
        <v>0</v>
      </c>
      <c r="Q152" s="36" t="e">
        <f t="shared" si="3"/>
        <v>#DIV/0!</v>
      </c>
    </row>
    <row r="153" spans="2:17" ht="12.75">
      <c r="B153" s="2" t="str">
        <f>+Ejecución!A742</f>
        <v>2410501010203</v>
      </c>
      <c r="C153" s="2" t="str">
        <f>+Ejecución!B742</f>
        <v>Alcantarillado- Tratamiento</v>
      </c>
      <c r="D153" s="13">
        <f>+Ejecución!C742</f>
        <v>0</v>
      </c>
      <c r="E153" s="13">
        <f>+Ejecución!D742</f>
        <v>30000000</v>
      </c>
      <c r="F153" s="13">
        <f>+Ejecución!E742</f>
        <v>-314565331</v>
      </c>
      <c r="G153" s="13">
        <f>+Ejecución!F742</f>
        <v>284565331</v>
      </c>
      <c r="H153" s="13">
        <f>+Ejecución!G742</f>
        <v>0</v>
      </c>
      <c r="I153" s="13">
        <f>+Ejecución!H742</f>
        <v>0</v>
      </c>
      <c r="J153" s="13">
        <f>+Ejecución!I742</f>
        <v>0</v>
      </c>
      <c r="K153" s="13">
        <f>+Ejecución!J742</f>
        <v>0</v>
      </c>
      <c r="L153" s="13">
        <f>+Ejecución!K742</f>
        <v>0</v>
      </c>
      <c r="M153" s="13">
        <f>+Ejecución!L742</f>
        <v>0</v>
      </c>
      <c r="N153" s="13">
        <f>+Ejecución!M742</f>
        <v>0</v>
      </c>
      <c r="O153" s="13">
        <f>+Ejecución!N742</f>
        <v>0</v>
      </c>
      <c r="P153" s="13">
        <f>+Ejecución!O742</f>
        <v>0</v>
      </c>
      <c r="Q153" s="36" t="e">
        <f t="shared" si="3"/>
        <v>#DIV/0!</v>
      </c>
    </row>
    <row r="154" spans="2:17" ht="12.75">
      <c r="B154" s="2" t="str">
        <f>+Ejecución!A743</f>
        <v>2410501010205</v>
      </c>
      <c r="C154" s="2" t="str">
        <f>+Ejecución!B743</f>
        <v>Alcantarillado- Preinversiones, Estudios</v>
      </c>
      <c r="D154" s="13">
        <f>+Ejecución!C743</f>
        <v>0</v>
      </c>
      <c r="E154" s="13">
        <f>+Ejecución!D743</f>
        <v>30000000</v>
      </c>
      <c r="F154" s="13">
        <f>+Ejecución!E743</f>
        <v>0</v>
      </c>
      <c r="G154" s="13">
        <f>+Ejecución!F743</f>
        <v>0</v>
      </c>
      <c r="H154" s="13">
        <f>+Ejecución!G743</f>
        <v>30000000</v>
      </c>
      <c r="I154" s="13">
        <f>+Ejecución!H743</f>
        <v>0</v>
      </c>
      <c r="J154" s="13">
        <f>+Ejecución!I743</f>
        <v>0</v>
      </c>
      <c r="K154" s="13">
        <f>+Ejecución!J743</f>
        <v>0</v>
      </c>
      <c r="L154" s="13">
        <f>+Ejecución!K743</f>
        <v>0</v>
      </c>
      <c r="M154" s="13">
        <f>+Ejecución!L743</f>
        <v>0</v>
      </c>
      <c r="N154" s="13">
        <f>+Ejecución!M743</f>
        <v>0</v>
      </c>
      <c r="O154" s="13">
        <f>+Ejecución!N743</f>
        <v>0</v>
      </c>
      <c r="P154" s="13">
        <f>+Ejecución!O743</f>
        <v>0</v>
      </c>
      <c r="Q154" s="36" t="e">
        <f t="shared" si="3"/>
        <v>#DIV/0!</v>
      </c>
    </row>
    <row r="155" spans="2:17" ht="12.75">
      <c r="B155" s="2" t="str">
        <f>+Ejecución!A744</f>
        <v>2410501010208</v>
      </c>
      <c r="C155" s="2" t="str">
        <f>+Ejecución!B744</f>
        <v>Alcantarillado- Subsidios</v>
      </c>
      <c r="D155" s="13">
        <f>+Ejecución!C744</f>
        <v>0</v>
      </c>
      <c r="E155" s="13">
        <f>+Ejecución!D744</f>
        <v>26000000</v>
      </c>
      <c r="F155" s="13">
        <f>+Ejecución!E744</f>
        <v>-21778153</v>
      </c>
      <c r="G155" s="13">
        <f>+Ejecución!F744</f>
        <v>0</v>
      </c>
      <c r="H155" s="13">
        <f>+Ejecución!G744</f>
        <v>0</v>
      </c>
      <c r="I155" s="13">
        <f>+Ejecución!H744</f>
        <v>4221847</v>
      </c>
      <c r="J155" s="13">
        <f>+Ejecución!I744</f>
        <v>4221847</v>
      </c>
      <c r="K155" s="13">
        <f>+Ejecución!J744</f>
        <v>0</v>
      </c>
      <c r="L155" s="13">
        <f>+Ejecución!K744</f>
        <v>4221847</v>
      </c>
      <c r="M155" s="13">
        <f>+Ejecución!L744</f>
        <v>0</v>
      </c>
      <c r="N155" s="13">
        <f>+Ejecución!M744</f>
        <v>4221847</v>
      </c>
      <c r="O155" s="13">
        <f>+Ejecución!N744</f>
        <v>4221847</v>
      </c>
      <c r="P155" s="13">
        <f>+Ejecución!O744</f>
        <v>0</v>
      </c>
      <c r="Q155" s="36">
        <f t="shared" si="3"/>
        <v>1</v>
      </c>
    </row>
    <row r="156" spans="2:17" s="31" customFormat="1" ht="12.75">
      <c r="B156" s="23" t="str">
        <f>+Ejecución!A745</f>
        <v>24105010103</v>
      </c>
      <c r="C156" s="23" t="str">
        <f>+Ejecución!B745</f>
        <v>SERVICIO ASEO</v>
      </c>
      <c r="D156" s="29">
        <f>+Ejecución!C745</f>
        <v>0</v>
      </c>
      <c r="E156" s="29">
        <f>+Ejecución!D745</f>
        <v>119000000</v>
      </c>
      <c r="F156" s="29">
        <f>+Ejecución!E745</f>
        <v>-48899600</v>
      </c>
      <c r="G156" s="29">
        <f>+Ejecución!F745</f>
        <v>74000000</v>
      </c>
      <c r="H156" s="29">
        <f>+Ejecución!G745</f>
        <v>80000000</v>
      </c>
      <c r="I156" s="29">
        <f>+Ejecución!H745</f>
        <v>64100400</v>
      </c>
      <c r="J156" s="29">
        <f>+Ejecución!I745</f>
        <v>64100400</v>
      </c>
      <c r="K156" s="29">
        <f>+Ejecución!J745</f>
        <v>0</v>
      </c>
      <c r="L156" s="29">
        <f>+Ejecución!K745</f>
        <v>64100400</v>
      </c>
      <c r="M156" s="29">
        <f>+Ejecución!L745</f>
        <v>0</v>
      </c>
      <c r="N156" s="29">
        <f>+Ejecución!M745</f>
        <v>64100400</v>
      </c>
      <c r="O156" s="29">
        <f>+Ejecución!N745</f>
        <v>64100400</v>
      </c>
      <c r="P156" s="29">
        <f>+Ejecución!O745</f>
        <v>0</v>
      </c>
      <c r="Q156" s="35">
        <f t="shared" si="3"/>
        <v>1</v>
      </c>
    </row>
    <row r="157" spans="2:17" ht="22.5">
      <c r="B157" s="2" t="str">
        <f>+Ejecución!A746</f>
        <v>2410501010301</v>
      </c>
      <c r="C157" s="2" t="str">
        <f>+Ejecución!B746</f>
        <v>Aseo- Proyecto de Tratamiento y Aprovechamiento de Residuos Sólidos</v>
      </c>
      <c r="D157" s="13">
        <f>+Ejecución!C746</f>
        <v>0</v>
      </c>
      <c r="E157" s="13">
        <f>+Ejecución!D746</f>
        <v>20000000</v>
      </c>
      <c r="F157" s="13">
        <f>+Ejecución!E746</f>
        <v>0</v>
      </c>
      <c r="G157" s="13">
        <f>+Ejecución!F746</f>
        <v>0</v>
      </c>
      <c r="H157" s="13">
        <f>+Ejecución!G746</f>
        <v>20000000</v>
      </c>
      <c r="I157" s="13">
        <f>+Ejecución!H746</f>
        <v>0</v>
      </c>
      <c r="J157" s="13">
        <f>+Ejecución!I746</f>
        <v>0</v>
      </c>
      <c r="K157" s="13">
        <f>+Ejecución!J746</f>
        <v>0</v>
      </c>
      <c r="L157" s="13">
        <f>+Ejecución!K746</f>
        <v>0</v>
      </c>
      <c r="M157" s="13">
        <f>+Ejecución!L746</f>
        <v>0</v>
      </c>
      <c r="N157" s="13">
        <f>+Ejecución!M746</f>
        <v>0</v>
      </c>
      <c r="O157" s="13">
        <f>+Ejecución!N746</f>
        <v>0</v>
      </c>
      <c r="P157" s="13">
        <f>+Ejecución!O746</f>
        <v>0</v>
      </c>
      <c r="Q157" s="36" t="e">
        <f t="shared" si="3"/>
        <v>#DIV/0!</v>
      </c>
    </row>
    <row r="158" spans="2:17" ht="12.75">
      <c r="B158" s="2" t="str">
        <f>+Ejecución!A747</f>
        <v>2410501010303</v>
      </c>
      <c r="C158" s="2" t="str">
        <f>+Ejecución!B747</f>
        <v>Aseo- Disposición Final</v>
      </c>
      <c r="D158" s="13">
        <f>+Ejecución!C747</f>
        <v>0</v>
      </c>
      <c r="E158" s="13">
        <f>+Ejecución!D747</f>
        <v>60000000</v>
      </c>
      <c r="F158" s="13">
        <f>+Ejecución!E747</f>
        <v>0</v>
      </c>
      <c r="G158" s="13">
        <f>+Ejecución!F747</f>
        <v>0</v>
      </c>
      <c r="H158" s="13">
        <f>+Ejecución!G747</f>
        <v>60000000</v>
      </c>
      <c r="I158" s="13">
        <f>+Ejecución!H747</f>
        <v>0</v>
      </c>
      <c r="J158" s="13">
        <f>+Ejecución!I747</f>
        <v>0</v>
      </c>
      <c r="K158" s="13">
        <f>+Ejecución!J747</f>
        <v>0</v>
      </c>
      <c r="L158" s="13">
        <f>+Ejecución!K747</f>
        <v>0</v>
      </c>
      <c r="M158" s="13">
        <f>+Ejecución!L747</f>
        <v>0</v>
      </c>
      <c r="N158" s="13">
        <f>+Ejecución!M747</f>
        <v>0</v>
      </c>
      <c r="O158" s="13">
        <f>+Ejecución!N747</f>
        <v>0</v>
      </c>
      <c r="P158" s="13">
        <f>+Ejecución!O747</f>
        <v>0</v>
      </c>
      <c r="Q158" s="36" t="e">
        <f t="shared" si="3"/>
        <v>#DIV/0!</v>
      </c>
    </row>
    <row r="159" spans="2:17" ht="12.75">
      <c r="B159" s="2" t="str">
        <f>+Ejecución!A748</f>
        <v>2410501010307</v>
      </c>
      <c r="C159" s="2" t="str">
        <f>+Ejecución!B748</f>
        <v>Aseo- Subsidios</v>
      </c>
      <c r="D159" s="13">
        <f>+Ejecución!C748</f>
        <v>0</v>
      </c>
      <c r="E159" s="13">
        <f>+Ejecución!D748</f>
        <v>39000000</v>
      </c>
      <c r="F159" s="13">
        <f>+Ejecución!E748</f>
        <v>-48899600</v>
      </c>
      <c r="G159" s="13">
        <f>+Ejecución!F748</f>
        <v>74000000</v>
      </c>
      <c r="H159" s="13">
        <f>+Ejecución!G748</f>
        <v>0</v>
      </c>
      <c r="I159" s="13">
        <f>+Ejecución!H748</f>
        <v>64100400</v>
      </c>
      <c r="J159" s="13">
        <f>+Ejecución!I748</f>
        <v>64100400</v>
      </c>
      <c r="K159" s="13">
        <f>+Ejecución!J748</f>
        <v>0</v>
      </c>
      <c r="L159" s="13">
        <f>+Ejecución!K748</f>
        <v>64100400</v>
      </c>
      <c r="M159" s="13">
        <f>+Ejecución!L748</f>
        <v>0</v>
      </c>
      <c r="N159" s="13">
        <f>+Ejecución!M748</f>
        <v>64100400</v>
      </c>
      <c r="O159" s="13">
        <f>+Ejecución!N748</f>
        <v>64100400</v>
      </c>
      <c r="P159" s="13">
        <f>+Ejecución!O748</f>
        <v>0</v>
      </c>
      <c r="Q159" s="36">
        <f aca="true" t="shared" si="4" ref="Q159:Q222">+L159/I159</f>
        <v>1</v>
      </c>
    </row>
    <row r="160" spans="2:17" s="31" customFormat="1" ht="12.75">
      <c r="B160" s="23" t="str">
        <f>+Ejecución!A749</f>
        <v>24105010104</v>
      </c>
      <c r="C160" s="23" t="str">
        <f>+Ejecución!B749</f>
        <v>TRANSFERENCIA PDA INVERSIÓN</v>
      </c>
      <c r="D160" s="29">
        <f>+Ejecución!C749</f>
        <v>0</v>
      </c>
      <c r="E160" s="29">
        <f>+Ejecución!D749</f>
        <v>2000000</v>
      </c>
      <c r="F160" s="29">
        <f>+Ejecución!E749</f>
        <v>-2000000</v>
      </c>
      <c r="G160" s="29">
        <f>+Ejecución!F749</f>
        <v>0</v>
      </c>
      <c r="H160" s="29">
        <f>+Ejecución!G749</f>
        <v>0</v>
      </c>
      <c r="I160" s="29">
        <f>+Ejecución!H749</f>
        <v>0</v>
      </c>
      <c r="J160" s="29">
        <f>+Ejecución!I749</f>
        <v>0</v>
      </c>
      <c r="K160" s="29">
        <f>+Ejecución!J749</f>
        <v>0</v>
      </c>
      <c r="L160" s="29">
        <f>+Ejecución!K749</f>
        <v>0</v>
      </c>
      <c r="M160" s="29">
        <f>+Ejecución!L749</f>
        <v>0</v>
      </c>
      <c r="N160" s="29">
        <f>+Ejecución!M749</f>
        <v>0</v>
      </c>
      <c r="O160" s="29">
        <f>+Ejecución!N749</f>
        <v>0</v>
      </c>
      <c r="P160" s="29">
        <f>+Ejecución!O749</f>
        <v>0</v>
      </c>
      <c r="Q160" s="35" t="e">
        <f t="shared" si="4"/>
        <v>#DIV/0!</v>
      </c>
    </row>
    <row r="161" spans="2:17" ht="12.75">
      <c r="B161" s="2" t="str">
        <f>+Ejecución!A750</f>
        <v>2410501010401</v>
      </c>
      <c r="C161" s="2" t="str">
        <f>+Ejecución!B750</f>
        <v>Transferencia PDA Inversión</v>
      </c>
      <c r="D161" s="13">
        <f>+Ejecución!C750</f>
        <v>0</v>
      </c>
      <c r="E161" s="13">
        <f>+Ejecución!D750</f>
        <v>2000000</v>
      </c>
      <c r="F161" s="13">
        <f>+Ejecución!E750</f>
        <v>-2000000</v>
      </c>
      <c r="G161" s="13">
        <f>+Ejecución!F750</f>
        <v>0</v>
      </c>
      <c r="H161" s="13">
        <f>+Ejecución!G750</f>
        <v>0</v>
      </c>
      <c r="I161" s="13">
        <f>+Ejecución!H750</f>
        <v>0</v>
      </c>
      <c r="J161" s="13">
        <f>+Ejecución!I750</f>
        <v>0</v>
      </c>
      <c r="K161" s="13">
        <f>+Ejecución!J750</f>
        <v>0</v>
      </c>
      <c r="L161" s="13">
        <f>+Ejecución!K750</f>
        <v>0</v>
      </c>
      <c r="M161" s="13">
        <f>+Ejecución!L750</f>
        <v>0</v>
      </c>
      <c r="N161" s="13">
        <f>+Ejecución!M750</f>
        <v>0</v>
      </c>
      <c r="O161" s="13">
        <f>+Ejecución!N750</f>
        <v>0</v>
      </c>
      <c r="P161" s="13">
        <f>+Ejecución!O750</f>
        <v>0</v>
      </c>
      <c r="Q161" s="36" t="e">
        <f t="shared" si="4"/>
        <v>#DIV/0!</v>
      </c>
    </row>
    <row r="162" spans="2:17" s="31" customFormat="1" ht="33.75">
      <c r="B162" s="23" t="str">
        <f>+Ejecución!A751</f>
        <v>241050102</v>
      </c>
      <c r="C162" s="23" t="str">
        <f>+Ejecución!B751</f>
        <v>INVERSIÓN AGUA POTABLE Y SANEAMIENTO BÁSICO MUNICIPIOS DESCERTIFICADOS- RECURSOS DEL BALANCE- TRANSFERENCIAS</v>
      </c>
      <c r="D162" s="29">
        <f>+Ejecución!C751</f>
        <v>0</v>
      </c>
      <c r="E162" s="29">
        <f>+Ejecución!D751</f>
        <v>1196384702</v>
      </c>
      <c r="F162" s="29">
        <f>+Ejecución!E751</f>
        <v>-1196384702</v>
      </c>
      <c r="G162" s="29">
        <f>+Ejecución!F751</f>
        <v>0</v>
      </c>
      <c r="H162" s="29">
        <f>+Ejecución!G751</f>
        <v>0</v>
      </c>
      <c r="I162" s="29">
        <f>+Ejecución!H751</f>
        <v>0</v>
      </c>
      <c r="J162" s="29">
        <f>+Ejecución!I751</f>
        <v>0</v>
      </c>
      <c r="K162" s="29">
        <f>+Ejecución!J751</f>
        <v>0</v>
      </c>
      <c r="L162" s="29">
        <f>+Ejecución!K751</f>
        <v>0</v>
      </c>
      <c r="M162" s="29">
        <f>+Ejecución!L751</f>
        <v>0</v>
      </c>
      <c r="N162" s="29">
        <f>+Ejecución!M751</f>
        <v>0</v>
      </c>
      <c r="O162" s="29">
        <f>+Ejecución!N751</f>
        <v>0</v>
      </c>
      <c r="P162" s="29">
        <f>+Ejecución!O751</f>
        <v>0</v>
      </c>
      <c r="Q162" s="35" t="e">
        <f t="shared" si="4"/>
        <v>#DIV/0!</v>
      </c>
    </row>
    <row r="163" spans="2:17" ht="22.5">
      <c r="B163" s="2" t="str">
        <f>+Ejecución!A752</f>
        <v>24105010201</v>
      </c>
      <c r="C163" s="2" t="str">
        <f>+Ejecución!B752</f>
        <v>Inversión de Agua Potable y Saneamiento Básico- Recursos del Balance- Transferencias Municipio</v>
      </c>
      <c r="D163" s="13">
        <f>+Ejecución!C752</f>
        <v>0</v>
      </c>
      <c r="E163" s="13">
        <f>+Ejecución!D752</f>
        <v>161578122</v>
      </c>
      <c r="F163" s="13">
        <f>+Ejecución!E752</f>
        <v>-161578122</v>
      </c>
      <c r="G163" s="13">
        <f>+Ejecución!F752</f>
        <v>0</v>
      </c>
      <c r="H163" s="13">
        <f>+Ejecución!G752</f>
        <v>0</v>
      </c>
      <c r="I163" s="13">
        <f>+Ejecución!H752</f>
        <v>0</v>
      </c>
      <c r="J163" s="13">
        <f>+Ejecución!I752</f>
        <v>0</v>
      </c>
      <c r="K163" s="13">
        <f>+Ejecución!J752</f>
        <v>0</v>
      </c>
      <c r="L163" s="13">
        <f>+Ejecución!K752</f>
        <v>0</v>
      </c>
      <c r="M163" s="13">
        <f>+Ejecución!L752</f>
        <v>0</v>
      </c>
      <c r="N163" s="13">
        <f>+Ejecución!M752</f>
        <v>0</v>
      </c>
      <c r="O163" s="13">
        <f>+Ejecución!N752</f>
        <v>0</v>
      </c>
      <c r="P163" s="13">
        <f>+Ejecución!O752</f>
        <v>0</v>
      </c>
      <c r="Q163" s="36" t="e">
        <f t="shared" si="4"/>
        <v>#DIV/0!</v>
      </c>
    </row>
    <row r="164" spans="2:17" ht="22.5">
      <c r="B164" s="2" t="str">
        <f>+Ejecución!A753</f>
        <v>24105010202</v>
      </c>
      <c r="C164" s="2" t="str">
        <f>+Ejecución!B753</f>
        <v>Inversión de Agua Potable y Saneamiento Básico- Reservas- Transferencias Municipio</v>
      </c>
      <c r="D164" s="13">
        <f>+Ejecución!C753</f>
        <v>0</v>
      </c>
      <c r="E164" s="13">
        <f>+Ejecución!D753</f>
        <v>1000000000</v>
      </c>
      <c r="F164" s="13">
        <f>+Ejecución!E753</f>
        <v>-1000000000</v>
      </c>
      <c r="G164" s="13">
        <f>+Ejecución!F753</f>
        <v>0</v>
      </c>
      <c r="H164" s="13">
        <f>+Ejecución!G753</f>
        <v>0</v>
      </c>
      <c r="I164" s="13">
        <f>+Ejecución!H753</f>
        <v>0</v>
      </c>
      <c r="J164" s="13">
        <f>+Ejecución!I753</f>
        <v>0</v>
      </c>
      <c r="K164" s="13">
        <f>+Ejecución!J753</f>
        <v>0</v>
      </c>
      <c r="L164" s="13">
        <f>+Ejecución!K753</f>
        <v>0</v>
      </c>
      <c r="M164" s="13">
        <f>+Ejecución!L753</f>
        <v>0</v>
      </c>
      <c r="N164" s="13">
        <f>+Ejecución!M753</f>
        <v>0</v>
      </c>
      <c r="O164" s="13">
        <f>+Ejecución!N753</f>
        <v>0</v>
      </c>
      <c r="P164" s="13">
        <f>+Ejecución!O753</f>
        <v>0</v>
      </c>
      <c r="Q164" s="36" t="e">
        <f t="shared" si="4"/>
        <v>#DIV/0!</v>
      </c>
    </row>
    <row r="165" spans="2:17" ht="22.5">
      <c r="B165" s="2" t="str">
        <f>+Ejecución!A754</f>
        <v>24105010203</v>
      </c>
      <c r="C165" s="2" t="str">
        <f>+Ejecución!B754</f>
        <v>Inversión de Agua Potable y Saneamiento Básico- Cuentas por Pagar- Transferencias Municipio</v>
      </c>
      <c r="D165" s="13">
        <f>+Ejecución!C754</f>
        <v>0</v>
      </c>
      <c r="E165" s="13">
        <f>+Ejecución!D754</f>
        <v>34806580</v>
      </c>
      <c r="F165" s="13">
        <f>+Ejecución!E754</f>
        <v>-34806580</v>
      </c>
      <c r="G165" s="13">
        <f>+Ejecución!F754</f>
        <v>0</v>
      </c>
      <c r="H165" s="13">
        <f>+Ejecución!G754</f>
        <v>0</v>
      </c>
      <c r="I165" s="13">
        <f>+Ejecución!H754</f>
        <v>0</v>
      </c>
      <c r="J165" s="13">
        <f>+Ejecución!I754</f>
        <v>0</v>
      </c>
      <c r="K165" s="13">
        <f>+Ejecución!J754</f>
        <v>0</v>
      </c>
      <c r="L165" s="13">
        <f>+Ejecución!K754</f>
        <v>0</v>
      </c>
      <c r="M165" s="13">
        <f>+Ejecución!L754</f>
        <v>0</v>
      </c>
      <c r="N165" s="13">
        <f>+Ejecución!M754</f>
        <v>0</v>
      </c>
      <c r="O165" s="13">
        <f>+Ejecución!N754</f>
        <v>0</v>
      </c>
      <c r="P165" s="13">
        <f>+Ejecución!O754</f>
        <v>0</v>
      </c>
      <c r="Q165" s="36" t="e">
        <f t="shared" si="4"/>
        <v>#DIV/0!</v>
      </c>
    </row>
    <row r="166" spans="2:17" s="31" customFormat="1" ht="12.75">
      <c r="B166" s="23" t="str">
        <f>+Ejecución!A755</f>
        <v>24106</v>
      </c>
      <c r="C166" s="23" t="str">
        <f>+Ejecución!B755</f>
        <v>MUNICIPIO DE EL PEÑOL</v>
      </c>
      <c r="D166" s="29">
        <f>+Ejecución!C755</f>
        <v>0</v>
      </c>
      <c r="E166" s="29">
        <f>+Ejecución!D755</f>
        <v>528660835.34</v>
      </c>
      <c r="F166" s="29">
        <f>+Ejecución!E755</f>
        <v>-444669470.54</v>
      </c>
      <c r="G166" s="29">
        <f>+Ejecución!F755</f>
        <v>0</v>
      </c>
      <c r="H166" s="29">
        <f>+Ejecución!G755</f>
        <v>0</v>
      </c>
      <c r="I166" s="29">
        <f>+Ejecución!H755</f>
        <v>83991364.8</v>
      </c>
      <c r="J166" s="29">
        <f>+Ejecución!I755</f>
        <v>83991364.8</v>
      </c>
      <c r="K166" s="29">
        <f>+Ejecución!J755</f>
        <v>0</v>
      </c>
      <c r="L166" s="29">
        <f>+Ejecución!K755</f>
        <v>83991364.8</v>
      </c>
      <c r="M166" s="29">
        <f>+Ejecución!L755</f>
        <v>0</v>
      </c>
      <c r="N166" s="29">
        <f>+Ejecución!M755</f>
        <v>83991364.8</v>
      </c>
      <c r="O166" s="29">
        <f>+Ejecución!N755</f>
        <v>83991364.8</v>
      </c>
      <c r="P166" s="29">
        <f>+Ejecución!O755</f>
        <v>0</v>
      </c>
      <c r="Q166" s="35">
        <f t="shared" si="4"/>
        <v>1</v>
      </c>
    </row>
    <row r="167" spans="2:17" s="31" customFormat="1" ht="12.75">
      <c r="B167" s="23" t="str">
        <f>+Ejecución!A756</f>
        <v>2410601</v>
      </c>
      <c r="C167" s="23" t="str">
        <f>+Ejecución!B756</f>
        <v>MUNICIPIOS DESCERTIFICADOS</v>
      </c>
      <c r="D167" s="29">
        <f>+Ejecución!C756</f>
        <v>0</v>
      </c>
      <c r="E167" s="29">
        <f>+Ejecución!D756</f>
        <v>528660835.34</v>
      </c>
      <c r="F167" s="29">
        <f>+Ejecución!E756</f>
        <v>-444669470.54</v>
      </c>
      <c r="G167" s="29">
        <f>+Ejecución!F756</f>
        <v>0</v>
      </c>
      <c r="H167" s="29">
        <f>+Ejecución!G756</f>
        <v>0</v>
      </c>
      <c r="I167" s="29">
        <f>+Ejecución!H756</f>
        <v>83991364.8</v>
      </c>
      <c r="J167" s="29">
        <f>+Ejecución!I756</f>
        <v>83991364.8</v>
      </c>
      <c r="K167" s="29">
        <f>+Ejecución!J756</f>
        <v>0</v>
      </c>
      <c r="L167" s="29">
        <f>+Ejecución!K756</f>
        <v>83991364.8</v>
      </c>
      <c r="M167" s="29">
        <f>+Ejecución!L756</f>
        <v>0</v>
      </c>
      <c r="N167" s="29">
        <f>+Ejecución!M756</f>
        <v>83991364.8</v>
      </c>
      <c r="O167" s="29">
        <f>+Ejecución!N756</f>
        <v>83991364.8</v>
      </c>
      <c r="P167" s="29">
        <f>+Ejecución!O756</f>
        <v>0</v>
      </c>
      <c r="Q167" s="35">
        <f t="shared" si="4"/>
        <v>1</v>
      </c>
    </row>
    <row r="168" spans="2:17" s="31" customFormat="1" ht="22.5">
      <c r="B168" s="23" t="str">
        <f>+Ejecución!A757</f>
        <v>241060101</v>
      </c>
      <c r="C168" s="23" t="str">
        <f>+Ejecución!B757</f>
        <v>INVERSIÓN AGUA POTABLE Y SANEAMIENTO BASICO MUNICIPIOS DESCERTIFICADOS- VIGENCIA</v>
      </c>
      <c r="D168" s="29">
        <f>+Ejecución!C757</f>
        <v>0</v>
      </c>
      <c r="E168" s="29">
        <f>+Ejecución!D757</f>
        <v>525041986</v>
      </c>
      <c r="F168" s="29">
        <f>+Ejecución!E757</f>
        <v>-441050621.2</v>
      </c>
      <c r="G168" s="29">
        <f>+Ejecución!F757</f>
        <v>0</v>
      </c>
      <c r="H168" s="29">
        <f>+Ejecución!G757</f>
        <v>0</v>
      </c>
      <c r="I168" s="29">
        <f>+Ejecución!H757</f>
        <v>83991364.8</v>
      </c>
      <c r="J168" s="29">
        <f>+Ejecución!I757</f>
        <v>83991364.8</v>
      </c>
      <c r="K168" s="29">
        <f>+Ejecución!J757</f>
        <v>0</v>
      </c>
      <c r="L168" s="29">
        <f>+Ejecución!K757</f>
        <v>83991364.8</v>
      </c>
      <c r="M168" s="29">
        <f>+Ejecución!L757</f>
        <v>0</v>
      </c>
      <c r="N168" s="29">
        <f>+Ejecución!M757</f>
        <v>83991364.8</v>
      </c>
      <c r="O168" s="29">
        <f>+Ejecución!N757</f>
        <v>83991364.8</v>
      </c>
      <c r="P168" s="29">
        <f>+Ejecución!O757</f>
        <v>0</v>
      </c>
      <c r="Q168" s="35">
        <f t="shared" si="4"/>
        <v>1</v>
      </c>
    </row>
    <row r="169" spans="2:17" s="31" customFormat="1" ht="12.75">
      <c r="B169" s="23" t="str">
        <f>+Ejecución!A758</f>
        <v>24106010101</v>
      </c>
      <c r="C169" s="23" t="str">
        <f>+Ejecución!B758</f>
        <v>SERVICIO DE ACUEDUCTO</v>
      </c>
      <c r="D169" s="29">
        <f>+Ejecución!C758</f>
        <v>0</v>
      </c>
      <c r="E169" s="29">
        <f>+Ejecución!D758</f>
        <v>202619025</v>
      </c>
      <c r="F169" s="29">
        <f>+Ejecución!E758</f>
        <v>-161114835</v>
      </c>
      <c r="G169" s="29">
        <f>+Ejecución!F758</f>
        <v>0</v>
      </c>
      <c r="H169" s="29">
        <f>+Ejecución!G758</f>
        <v>0</v>
      </c>
      <c r="I169" s="29">
        <f>+Ejecución!H758</f>
        <v>41504190</v>
      </c>
      <c r="J169" s="29">
        <f>+Ejecución!I758</f>
        <v>41504190</v>
      </c>
      <c r="K169" s="29">
        <f>+Ejecución!J758</f>
        <v>0</v>
      </c>
      <c r="L169" s="29">
        <f>+Ejecución!K758</f>
        <v>41504190</v>
      </c>
      <c r="M169" s="29">
        <f>+Ejecución!L758</f>
        <v>0</v>
      </c>
      <c r="N169" s="29">
        <f>+Ejecución!M758</f>
        <v>41504190</v>
      </c>
      <c r="O169" s="29">
        <f>+Ejecución!N758</f>
        <v>41504190</v>
      </c>
      <c r="P169" s="29">
        <f>+Ejecución!O758</f>
        <v>0</v>
      </c>
      <c r="Q169" s="35">
        <f t="shared" si="4"/>
        <v>1</v>
      </c>
    </row>
    <row r="170" spans="2:17" ht="12.75">
      <c r="B170" s="2" t="str">
        <f>+Ejecución!A759</f>
        <v>2410601010103</v>
      </c>
      <c r="C170" s="2" t="str">
        <f>+Ejecución!B759</f>
        <v>Acueducto- Almacenamiento</v>
      </c>
      <c r="D170" s="13">
        <f>+Ejecución!C759</f>
        <v>0</v>
      </c>
      <c r="E170" s="13">
        <f>+Ejecución!D759</f>
        <v>39862192</v>
      </c>
      <c r="F170" s="13">
        <f>+Ejecución!E759</f>
        <v>-39862192</v>
      </c>
      <c r="G170" s="13">
        <f>+Ejecución!F759</f>
        <v>0</v>
      </c>
      <c r="H170" s="13">
        <f>+Ejecución!G759</f>
        <v>0</v>
      </c>
      <c r="I170" s="13">
        <f>+Ejecución!H759</f>
        <v>0</v>
      </c>
      <c r="J170" s="13">
        <f>+Ejecución!I759</f>
        <v>0</v>
      </c>
      <c r="K170" s="13">
        <f>+Ejecución!J759</f>
        <v>0</v>
      </c>
      <c r="L170" s="13">
        <f>+Ejecución!K759</f>
        <v>0</v>
      </c>
      <c r="M170" s="13">
        <f>+Ejecución!L759</f>
        <v>0</v>
      </c>
      <c r="N170" s="13">
        <f>+Ejecución!M759</f>
        <v>0</v>
      </c>
      <c r="O170" s="13">
        <f>+Ejecución!N759</f>
        <v>0</v>
      </c>
      <c r="P170" s="13">
        <f>+Ejecución!O759</f>
        <v>0</v>
      </c>
      <c r="Q170" s="36" t="e">
        <f t="shared" si="4"/>
        <v>#DIV/0!</v>
      </c>
    </row>
    <row r="171" spans="2:17" ht="22.5">
      <c r="B171" s="2" t="str">
        <f>+Ejecución!A760</f>
        <v>2410601010112</v>
      </c>
      <c r="C171" s="2" t="str">
        <f>+Ejecución!B760</f>
        <v>Acueducto- Formulación, Implementación y Acciones de Fortalecimiento para la Administración y Operación de los Servicios</v>
      </c>
      <c r="D171" s="13">
        <f>+Ejecución!C760</f>
        <v>0</v>
      </c>
      <c r="E171" s="13">
        <f>+Ejecución!D760</f>
        <v>68000000</v>
      </c>
      <c r="F171" s="13">
        <f>+Ejecución!E760</f>
        <v>-68000000</v>
      </c>
      <c r="G171" s="13">
        <f>+Ejecución!F760</f>
        <v>0</v>
      </c>
      <c r="H171" s="13">
        <f>+Ejecución!G760</f>
        <v>0</v>
      </c>
      <c r="I171" s="13">
        <f>+Ejecución!H760</f>
        <v>0</v>
      </c>
      <c r="J171" s="13">
        <f>+Ejecución!I760</f>
        <v>0</v>
      </c>
      <c r="K171" s="13">
        <f>+Ejecución!J760</f>
        <v>0</v>
      </c>
      <c r="L171" s="13">
        <f>+Ejecución!K760</f>
        <v>0</v>
      </c>
      <c r="M171" s="13">
        <f>+Ejecución!L760</f>
        <v>0</v>
      </c>
      <c r="N171" s="13">
        <f>+Ejecución!M760</f>
        <v>0</v>
      </c>
      <c r="O171" s="13">
        <f>+Ejecución!N760</f>
        <v>0</v>
      </c>
      <c r="P171" s="13">
        <f>+Ejecución!O760</f>
        <v>0</v>
      </c>
      <c r="Q171" s="36" t="e">
        <f t="shared" si="4"/>
        <v>#DIV/0!</v>
      </c>
    </row>
    <row r="172" spans="2:17" ht="12.75">
      <c r="B172" s="2" t="str">
        <f>+Ejecución!A761</f>
        <v>2410601010113</v>
      </c>
      <c r="C172" s="2" t="str">
        <f>+Ejecución!B761</f>
        <v>Acueducto- Subsidios</v>
      </c>
      <c r="D172" s="13">
        <f>+Ejecución!C761</f>
        <v>0</v>
      </c>
      <c r="E172" s="13">
        <f>+Ejecución!D761</f>
        <v>94756833</v>
      </c>
      <c r="F172" s="13">
        <f>+Ejecución!E761</f>
        <v>-53252643</v>
      </c>
      <c r="G172" s="13">
        <f>+Ejecución!F761</f>
        <v>0</v>
      </c>
      <c r="H172" s="13">
        <f>+Ejecución!G761</f>
        <v>0</v>
      </c>
      <c r="I172" s="13">
        <f>+Ejecución!H761</f>
        <v>41504190</v>
      </c>
      <c r="J172" s="13">
        <f>+Ejecución!I761</f>
        <v>41504190</v>
      </c>
      <c r="K172" s="13">
        <f>+Ejecución!J761</f>
        <v>0</v>
      </c>
      <c r="L172" s="13">
        <f>+Ejecución!K761</f>
        <v>41504190</v>
      </c>
      <c r="M172" s="13">
        <f>+Ejecución!L761</f>
        <v>0</v>
      </c>
      <c r="N172" s="13">
        <f>+Ejecución!M761</f>
        <v>41504190</v>
      </c>
      <c r="O172" s="13">
        <f>+Ejecución!N761</f>
        <v>41504190</v>
      </c>
      <c r="P172" s="13">
        <f>+Ejecución!O761</f>
        <v>0</v>
      </c>
      <c r="Q172" s="36">
        <f t="shared" si="4"/>
        <v>1</v>
      </c>
    </row>
    <row r="173" spans="2:17" s="31" customFormat="1" ht="12.75">
      <c r="B173" s="23" t="str">
        <f>+Ejecución!A762</f>
        <v>24106010102</v>
      </c>
      <c r="C173" s="23" t="str">
        <f>+Ejecución!B762</f>
        <v>SERVICIO ALCANTARILLADO</v>
      </c>
      <c r="D173" s="29">
        <f>+Ejecución!C762</f>
        <v>0</v>
      </c>
      <c r="E173" s="29">
        <f>+Ejecución!D762</f>
        <v>128167944</v>
      </c>
      <c r="F173" s="29">
        <f>+Ejecución!E762</f>
        <v>-115809889.2</v>
      </c>
      <c r="G173" s="29">
        <f>+Ejecución!F762</f>
        <v>0</v>
      </c>
      <c r="H173" s="29">
        <f>+Ejecución!G762</f>
        <v>0</v>
      </c>
      <c r="I173" s="29">
        <f>+Ejecución!H762</f>
        <v>12358054.8</v>
      </c>
      <c r="J173" s="29">
        <f>+Ejecución!I762</f>
        <v>12358054.8</v>
      </c>
      <c r="K173" s="29">
        <f>+Ejecución!J762</f>
        <v>0</v>
      </c>
      <c r="L173" s="29">
        <f>+Ejecución!K762</f>
        <v>12358054.8</v>
      </c>
      <c r="M173" s="29">
        <f>+Ejecución!L762</f>
        <v>0</v>
      </c>
      <c r="N173" s="29">
        <f>+Ejecución!M762</f>
        <v>12358054.8</v>
      </c>
      <c r="O173" s="29">
        <f>+Ejecución!N762</f>
        <v>12358054.8</v>
      </c>
      <c r="P173" s="29">
        <f>+Ejecución!O762</f>
        <v>0</v>
      </c>
      <c r="Q173" s="35">
        <f t="shared" si="4"/>
        <v>1</v>
      </c>
    </row>
    <row r="174" spans="2:17" ht="12.75">
      <c r="B174" s="2" t="str">
        <f>+Ejecución!A763</f>
        <v>2410601010201</v>
      </c>
      <c r="C174" s="2" t="str">
        <f>+Ejecución!B763</f>
        <v>Alcantarillado- Recolección</v>
      </c>
      <c r="D174" s="13">
        <f>+Ejecución!C763</f>
        <v>0</v>
      </c>
      <c r="E174" s="13">
        <f>+Ejecución!D763</f>
        <v>39862192</v>
      </c>
      <c r="F174" s="13">
        <f>+Ejecución!E763</f>
        <v>-39862192</v>
      </c>
      <c r="G174" s="13">
        <f>+Ejecución!F763</f>
        <v>0</v>
      </c>
      <c r="H174" s="13">
        <f>+Ejecución!G763</f>
        <v>0</v>
      </c>
      <c r="I174" s="13">
        <f>+Ejecución!H763</f>
        <v>0</v>
      </c>
      <c r="J174" s="13">
        <f>+Ejecución!I763</f>
        <v>0</v>
      </c>
      <c r="K174" s="13">
        <f>+Ejecución!J763</f>
        <v>0</v>
      </c>
      <c r="L174" s="13">
        <f>+Ejecución!K763</f>
        <v>0</v>
      </c>
      <c r="M174" s="13">
        <f>+Ejecución!L763</f>
        <v>0</v>
      </c>
      <c r="N174" s="13">
        <f>+Ejecución!M763</f>
        <v>0</v>
      </c>
      <c r="O174" s="13">
        <f>+Ejecución!N763</f>
        <v>0</v>
      </c>
      <c r="P174" s="13">
        <f>+Ejecución!O763</f>
        <v>0</v>
      </c>
      <c r="Q174" s="36" t="e">
        <f t="shared" si="4"/>
        <v>#DIV/0!</v>
      </c>
    </row>
    <row r="175" spans="2:17" ht="12.75">
      <c r="B175" s="2" t="str">
        <f>+Ejecución!A764</f>
        <v>2410601010207</v>
      </c>
      <c r="C175" s="2" t="str">
        <f>+Ejecución!B764</f>
        <v>Alcantarillado- Fortalecimiento Institucional</v>
      </c>
      <c r="D175" s="13">
        <f>+Ejecución!C764</f>
        <v>0</v>
      </c>
      <c r="E175" s="13">
        <f>+Ejecución!D764</f>
        <v>68000000</v>
      </c>
      <c r="F175" s="13">
        <f>+Ejecución!E764</f>
        <v>-68000000</v>
      </c>
      <c r="G175" s="13">
        <f>+Ejecución!F764</f>
        <v>0</v>
      </c>
      <c r="H175" s="13">
        <f>+Ejecución!G764</f>
        <v>0</v>
      </c>
      <c r="I175" s="13">
        <f>+Ejecución!H764</f>
        <v>0</v>
      </c>
      <c r="J175" s="13">
        <f>+Ejecución!I764</f>
        <v>0</v>
      </c>
      <c r="K175" s="13">
        <f>+Ejecución!J764</f>
        <v>0</v>
      </c>
      <c r="L175" s="13">
        <f>+Ejecución!K764</f>
        <v>0</v>
      </c>
      <c r="M175" s="13">
        <f>+Ejecución!L764</f>
        <v>0</v>
      </c>
      <c r="N175" s="13">
        <f>+Ejecución!M764</f>
        <v>0</v>
      </c>
      <c r="O175" s="13">
        <f>+Ejecución!N764</f>
        <v>0</v>
      </c>
      <c r="P175" s="13">
        <f>+Ejecución!O764</f>
        <v>0</v>
      </c>
      <c r="Q175" s="36" t="e">
        <f t="shared" si="4"/>
        <v>#DIV/0!</v>
      </c>
    </row>
    <row r="176" spans="2:17" ht="12.75">
      <c r="B176" s="2" t="str">
        <f>+Ejecución!A765</f>
        <v>2410601010208</v>
      </c>
      <c r="C176" s="2" t="str">
        <f>+Ejecución!B765</f>
        <v>Alcantarillado- Subsidios</v>
      </c>
      <c r="D176" s="13">
        <f>+Ejecución!C765</f>
        <v>0</v>
      </c>
      <c r="E176" s="13">
        <f>+Ejecución!D765</f>
        <v>20305752</v>
      </c>
      <c r="F176" s="13">
        <f>+Ejecución!E765</f>
        <v>-7947697.2</v>
      </c>
      <c r="G176" s="13">
        <f>+Ejecución!F765</f>
        <v>0</v>
      </c>
      <c r="H176" s="13">
        <f>+Ejecución!G765</f>
        <v>0</v>
      </c>
      <c r="I176" s="13">
        <f>+Ejecución!H765</f>
        <v>12358054.8</v>
      </c>
      <c r="J176" s="13">
        <f>+Ejecución!I765</f>
        <v>12358054.8</v>
      </c>
      <c r="K176" s="13">
        <f>+Ejecución!J765</f>
        <v>0</v>
      </c>
      <c r="L176" s="13">
        <f>+Ejecución!K765</f>
        <v>12358054.8</v>
      </c>
      <c r="M176" s="13">
        <f>+Ejecución!L765</f>
        <v>0</v>
      </c>
      <c r="N176" s="13">
        <f>+Ejecución!M765</f>
        <v>12358054.8</v>
      </c>
      <c r="O176" s="13">
        <f>+Ejecución!N765</f>
        <v>12358054.8</v>
      </c>
      <c r="P176" s="13">
        <f>+Ejecución!O765</f>
        <v>0</v>
      </c>
      <c r="Q176" s="36">
        <f t="shared" si="4"/>
        <v>1</v>
      </c>
    </row>
    <row r="177" spans="2:17" s="31" customFormat="1" ht="12.75">
      <c r="B177" s="23" t="str">
        <f>+Ejecución!A766</f>
        <v>24106010103</v>
      </c>
      <c r="C177" s="23" t="str">
        <f>+Ejecución!B766</f>
        <v>SERVICIO ASEO</v>
      </c>
      <c r="D177" s="29">
        <f>+Ejecución!C766</f>
        <v>0</v>
      </c>
      <c r="E177" s="29">
        <f>+Ejecución!D766</f>
        <v>79789017</v>
      </c>
      <c r="F177" s="29">
        <f>+Ejecución!E766</f>
        <v>-49659897</v>
      </c>
      <c r="G177" s="29">
        <f>+Ejecución!F766</f>
        <v>0</v>
      </c>
      <c r="H177" s="29">
        <f>+Ejecución!G766</f>
        <v>0</v>
      </c>
      <c r="I177" s="29">
        <f>+Ejecución!H766</f>
        <v>30129120</v>
      </c>
      <c r="J177" s="29">
        <f>+Ejecución!I766</f>
        <v>30129120</v>
      </c>
      <c r="K177" s="29">
        <f>+Ejecución!J766</f>
        <v>0</v>
      </c>
      <c r="L177" s="29">
        <f>+Ejecución!K766</f>
        <v>30129120</v>
      </c>
      <c r="M177" s="29">
        <f>+Ejecución!L766</f>
        <v>0</v>
      </c>
      <c r="N177" s="29">
        <f>+Ejecución!M766</f>
        <v>30129120</v>
      </c>
      <c r="O177" s="29">
        <f>+Ejecución!N766</f>
        <v>30129120</v>
      </c>
      <c r="P177" s="29">
        <f>+Ejecución!O766</f>
        <v>0</v>
      </c>
      <c r="Q177" s="35">
        <f t="shared" si="4"/>
        <v>1</v>
      </c>
    </row>
    <row r="178" spans="2:17" ht="22.5">
      <c r="B178" s="2" t="str">
        <f>+Ejecución!A767</f>
        <v>2410601010301</v>
      </c>
      <c r="C178" s="2" t="str">
        <f>+Ejecución!B767</f>
        <v>Aseo- Proyecto de Tratamiento y Aprovechamiento de Residuos Sólidos</v>
      </c>
      <c r="D178" s="13">
        <f>+Ejecución!C767</f>
        <v>0</v>
      </c>
      <c r="E178" s="13">
        <f>+Ejecución!D767</f>
        <v>39862192</v>
      </c>
      <c r="F178" s="13">
        <f>+Ejecución!E767</f>
        <v>-39862192</v>
      </c>
      <c r="G178" s="13">
        <f>+Ejecución!F767</f>
        <v>0</v>
      </c>
      <c r="H178" s="13">
        <f>+Ejecución!G767</f>
        <v>0</v>
      </c>
      <c r="I178" s="13">
        <f>+Ejecución!H767</f>
        <v>0</v>
      </c>
      <c r="J178" s="13">
        <f>+Ejecución!I767</f>
        <v>0</v>
      </c>
      <c r="K178" s="13">
        <f>+Ejecución!J767</f>
        <v>0</v>
      </c>
      <c r="L178" s="13">
        <f>+Ejecución!K767</f>
        <v>0</v>
      </c>
      <c r="M178" s="13">
        <f>+Ejecución!L767</f>
        <v>0</v>
      </c>
      <c r="N178" s="13">
        <f>+Ejecución!M767</f>
        <v>0</v>
      </c>
      <c r="O178" s="13">
        <f>+Ejecución!N767</f>
        <v>0</v>
      </c>
      <c r="P178" s="13">
        <f>+Ejecución!O767</f>
        <v>0</v>
      </c>
      <c r="Q178" s="36" t="e">
        <f t="shared" si="4"/>
        <v>#DIV/0!</v>
      </c>
    </row>
    <row r="179" spans="2:17" ht="12.75">
      <c r="B179" s="2" t="str">
        <f>+Ejecución!A768</f>
        <v>2410601010307</v>
      </c>
      <c r="C179" s="2" t="str">
        <f>+Ejecución!B768</f>
        <v>Aseo- Subsidios</v>
      </c>
      <c r="D179" s="13">
        <f>+Ejecución!C768</f>
        <v>0</v>
      </c>
      <c r="E179" s="13">
        <f>+Ejecución!D768</f>
        <v>39926825</v>
      </c>
      <c r="F179" s="13">
        <f>+Ejecución!E768</f>
        <v>-9797705</v>
      </c>
      <c r="G179" s="13">
        <f>+Ejecución!F768</f>
        <v>0</v>
      </c>
      <c r="H179" s="13">
        <f>+Ejecución!G768</f>
        <v>0</v>
      </c>
      <c r="I179" s="13">
        <f>+Ejecución!H768</f>
        <v>30129120</v>
      </c>
      <c r="J179" s="13">
        <f>+Ejecución!I768</f>
        <v>30129120</v>
      </c>
      <c r="K179" s="13">
        <f>+Ejecución!J768</f>
        <v>0</v>
      </c>
      <c r="L179" s="13">
        <f>+Ejecución!K768</f>
        <v>30129120</v>
      </c>
      <c r="M179" s="13">
        <f>+Ejecución!L768</f>
        <v>0</v>
      </c>
      <c r="N179" s="13">
        <f>+Ejecución!M768</f>
        <v>30129120</v>
      </c>
      <c r="O179" s="13">
        <f>+Ejecución!N768</f>
        <v>30129120</v>
      </c>
      <c r="P179" s="13">
        <f>+Ejecución!O768</f>
        <v>0</v>
      </c>
      <c r="Q179" s="36">
        <f t="shared" si="4"/>
        <v>1</v>
      </c>
    </row>
    <row r="180" spans="2:17" s="31" customFormat="1" ht="12.75">
      <c r="B180" s="23" t="str">
        <f>+Ejecución!A769</f>
        <v>24106010104</v>
      </c>
      <c r="C180" s="23" t="str">
        <f>+Ejecución!B769</f>
        <v>TRANFERENCIA PDA INVERSIÓN</v>
      </c>
      <c r="D180" s="29">
        <f>+Ejecución!C769</f>
        <v>0</v>
      </c>
      <c r="E180" s="29">
        <f>+Ejecución!D769</f>
        <v>114466000</v>
      </c>
      <c r="F180" s="29">
        <f>+Ejecución!E769</f>
        <v>-114466000</v>
      </c>
      <c r="G180" s="29">
        <f>+Ejecución!F769</f>
        <v>0</v>
      </c>
      <c r="H180" s="29">
        <f>+Ejecución!G769</f>
        <v>0</v>
      </c>
      <c r="I180" s="29">
        <f>+Ejecución!H769</f>
        <v>0</v>
      </c>
      <c r="J180" s="29">
        <f>+Ejecución!I769</f>
        <v>0</v>
      </c>
      <c r="K180" s="29">
        <f>+Ejecución!J769</f>
        <v>0</v>
      </c>
      <c r="L180" s="29">
        <f>+Ejecución!K769</f>
        <v>0</v>
      </c>
      <c r="M180" s="29">
        <f>+Ejecución!L769</f>
        <v>0</v>
      </c>
      <c r="N180" s="29">
        <f>+Ejecución!M769</f>
        <v>0</v>
      </c>
      <c r="O180" s="29">
        <f>+Ejecución!N769</f>
        <v>0</v>
      </c>
      <c r="P180" s="29">
        <f>+Ejecución!O769</f>
        <v>0</v>
      </c>
      <c r="Q180" s="35" t="e">
        <f t="shared" si="4"/>
        <v>#DIV/0!</v>
      </c>
    </row>
    <row r="181" spans="2:17" ht="12.75">
      <c r="B181" s="2" t="str">
        <f>+Ejecución!A770</f>
        <v>2410601010401</v>
      </c>
      <c r="C181" s="2" t="str">
        <f>+Ejecución!B770</f>
        <v>Transferencia PDA Inversión</v>
      </c>
      <c r="D181" s="13">
        <f>+Ejecución!C770</f>
        <v>0</v>
      </c>
      <c r="E181" s="13">
        <f>+Ejecución!D770</f>
        <v>114466000</v>
      </c>
      <c r="F181" s="13">
        <f>+Ejecución!E770</f>
        <v>-114466000</v>
      </c>
      <c r="G181" s="13">
        <f>+Ejecución!F770</f>
        <v>0</v>
      </c>
      <c r="H181" s="13">
        <f>+Ejecución!G770</f>
        <v>0</v>
      </c>
      <c r="I181" s="13">
        <f>+Ejecución!H770</f>
        <v>0</v>
      </c>
      <c r="J181" s="13">
        <f>+Ejecución!I770</f>
        <v>0</v>
      </c>
      <c r="K181" s="13">
        <f>+Ejecución!J770</f>
        <v>0</v>
      </c>
      <c r="L181" s="13">
        <f>+Ejecución!K770</f>
        <v>0</v>
      </c>
      <c r="M181" s="13">
        <f>+Ejecución!L770</f>
        <v>0</v>
      </c>
      <c r="N181" s="13">
        <f>+Ejecución!M770</f>
        <v>0</v>
      </c>
      <c r="O181" s="13">
        <f>+Ejecución!N770</f>
        <v>0</v>
      </c>
      <c r="P181" s="13">
        <f>+Ejecución!O770</f>
        <v>0</v>
      </c>
      <c r="Q181" s="36" t="e">
        <f t="shared" si="4"/>
        <v>#DIV/0!</v>
      </c>
    </row>
    <row r="182" spans="2:17" s="31" customFormat="1" ht="33.75">
      <c r="B182" s="23" t="str">
        <f>+Ejecución!A771</f>
        <v>241060102</v>
      </c>
      <c r="C182" s="23" t="str">
        <f>+Ejecución!B771</f>
        <v>INVERSION AGUA POTABLE Y SANEAMIENTO BÁSICO MUNICIPIOS DESCERTIFICADOS- RECURSOS DEL BALANCE- TRANSFERENCIAS MUNICIPIO</v>
      </c>
      <c r="D182" s="29">
        <f>+Ejecución!C771</f>
        <v>0</v>
      </c>
      <c r="E182" s="29">
        <f>+Ejecución!D771</f>
        <v>3618849.34</v>
      </c>
      <c r="F182" s="29">
        <f>+Ejecución!E771</f>
        <v>-3618849.34</v>
      </c>
      <c r="G182" s="29">
        <f>+Ejecución!F771</f>
        <v>0</v>
      </c>
      <c r="H182" s="29">
        <f>+Ejecución!G771</f>
        <v>0</v>
      </c>
      <c r="I182" s="29">
        <f>+Ejecución!H771</f>
        <v>0</v>
      </c>
      <c r="J182" s="29">
        <f>+Ejecución!I771</f>
        <v>0</v>
      </c>
      <c r="K182" s="29">
        <f>+Ejecución!J771</f>
        <v>0</v>
      </c>
      <c r="L182" s="29">
        <f>+Ejecución!K771</f>
        <v>0</v>
      </c>
      <c r="M182" s="29">
        <f>+Ejecución!L771</f>
        <v>0</v>
      </c>
      <c r="N182" s="29">
        <f>+Ejecución!M771</f>
        <v>0</v>
      </c>
      <c r="O182" s="29">
        <f>+Ejecución!N771</f>
        <v>0</v>
      </c>
      <c r="P182" s="29">
        <f>+Ejecución!O771</f>
        <v>0</v>
      </c>
      <c r="Q182" s="35" t="e">
        <f t="shared" si="4"/>
        <v>#DIV/0!</v>
      </c>
    </row>
    <row r="183" spans="2:17" ht="22.5">
      <c r="B183" s="2" t="str">
        <f>+Ejecución!A772</f>
        <v>24106010201</v>
      </c>
      <c r="C183" s="2" t="str">
        <f>+Ejecución!B772</f>
        <v>Inversión de Agua Potable y Saneamiento Básico- Recursos del Balance- Transferencias Municipio</v>
      </c>
      <c r="D183" s="13">
        <f>+Ejecución!C772</f>
        <v>0</v>
      </c>
      <c r="E183" s="13">
        <f>+Ejecución!D772</f>
        <v>3618849.34</v>
      </c>
      <c r="F183" s="13">
        <f>+Ejecución!E772</f>
        <v>-3618849.34</v>
      </c>
      <c r="G183" s="13">
        <f>+Ejecución!F772</f>
        <v>0</v>
      </c>
      <c r="H183" s="13">
        <f>+Ejecución!G772</f>
        <v>0</v>
      </c>
      <c r="I183" s="13">
        <f>+Ejecución!H772</f>
        <v>0</v>
      </c>
      <c r="J183" s="13">
        <f>+Ejecución!I772</f>
        <v>0</v>
      </c>
      <c r="K183" s="13">
        <f>+Ejecución!J772</f>
        <v>0</v>
      </c>
      <c r="L183" s="13">
        <f>+Ejecución!K772</f>
        <v>0</v>
      </c>
      <c r="M183" s="13">
        <f>+Ejecución!L772</f>
        <v>0</v>
      </c>
      <c r="N183" s="13">
        <f>+Ejecución!M772</f>
        <v>0</v>
      </c>
      <c r="O183" s="13">
        <f>+Ejecución!N772</f>
        <v>0</v>
      </c>
      <c r="P183" s="13">
        <f>+Ejecución!O772</f>
        <v>0</v>
      </c>
      <c r="Q183" s="36" t="e">
        <f t="shared" si="4"/>
        <v>#DIV/0!</v>
      </c>
    </row>
    <row r="184" spans="2:17" s="31" customFormat="1" ht="12.75">
      <c r="B184" s="23" t="str">
        <f>+Ejecución!A773</f>
        <v>24107</v>
      </c>
      <c r="C184" s="23" t="str">
        <f>+Ejecución!B773</f>
        <v>MUNICIPIO DEL CHARCO</v>
      </c>
      <c r="D184" s="29">
        <f>+Ejecución!C773</f>
        <v>0</v>
      </c>
      <c r="E184" s="29">
        <f>+Ejecución!D773</f>
        <v>2277119717</v>
      </c>
      <c r="F184" s="29">
        <f>+Ejecución!E773</f>
        <v>-1984561815</v>
      </c>
      <c r="G184" s="29">
        <f>+Ejecución!F773</f>
        <v>16757846</v>
      </c>
      <c r="H184" s="29">
        <f>+Ejecución!G773</f>
        <v>16757846</v>
      </c>
      <c r="I184" s="29">
        <f>+Ejecución!H773</f>
        <v>292557902</v>
      </c>
      <c r="J184" s="29">
        <f>+Ejecución!I773</f>
        <v>292557902</v>
      </c>
      <c r="K184" s="29">
        <f>+Ejecución!J773</f>
        <v>0</v>
      </c>
      <c r="L184" s="29">
        <f>+Ejecución!K773</f>
        <v>292557902</v>
      </c>
      <c r="M184" s="29">
        <f>+Ejecución!L773</f>
        <v>0</v>
      </c>
      <c r="N184" s="29">
        <f>+Ejecución!M773</f>
        <v>292557902</v>
      </c>
      <c r="O184" s="29">
        <f>+Ejecución!N773</f>
        <v>292557902</v>
      </c>
      <c r="P184" s="29">
        <f>+Ejecución!O773</f>
        <v>0</v>
      </c>
      <c r="Q184" s="35">
        <f t="shared" si="4"/>
        <v>1</v>
      </c>
    </row>
    <row r="185" spans="2:17" s="31" customFormat="1" ht="12.75">
      <c r="B185" s="23" t="str">
        <f>+Ejecución!A774</f>
        <v>2410701</v>
      </c>
      <c r="C185" s="23" t="str">
        <f>+Ejecución!B774</f>
        <v>MUNICIPIOS DESCERTIFICADOS</v>
      </c>
      <c r="D185" s="29">
        <f>+Ejecución!C774</f>
        <v>0</v>
      </c>
      <c r="E185" s="29">
        <f>+Ejecución!D774</f>
        <v>2277119717</v>
      </c>
      <c r="F185" s="29">
        <f>+Ejecución!E774</f>
        <v>-1984561815</v>
      </c>
      <c r="G185" s="29">
        <f>+Ejecución!F774</f>
        <v>16757846</v>
      </c>
      <c r="H185" s="29">
        <f>+Ejecución!G774</f>
        <v>16757846</v>
      </c>
      <c r="I185" s="29">
        <f>+Ejecución!H774</f>
        <v>292557902</v>
      </c>
      <c r="J185" s="29">
        <f>+Ejecución!I774</f>
        <v>292557902</v>
      </c>
      <c r="K185" s="29">
        <f>+Ejecución!J774</f>
        <v>0</v>
      </c>
      <c r="L185" s="29">
        <f>+Ejecución!K774</f>
        <v>292557902</v>
      </c>
      <c r="M185" s="29">
        <f>+Ejecución!L774</f>
        <v>0</v>
      </c>
      <c r="N185" s="29">
        <f>+Ejecución!M774</f>
        <v>292557902</v>
      </c>
      <c r="O185" s="29">
        <f>+Ejecución!N774</f>
        <v>292557902</v>
      </c>
      <c r="P185" s="29">
        <f>+Ejecución!O774</f>
        <v>0</v>
      </c>
      <c r="Q185" s="35">
        <f t="shared" si="4"/>
        <v>1</v>
      </c>
    </row>
    <row r="186" spans="2:17" s="31" customFormat="1" ht="22.5">
      <c r="B186" s="23" t="str">
        <f>+Ejecución!A775</f>
        <v>241070101</v>
      </c>
      <c r="C186" s="23" t="str">
        <f>+Ejecución!B775</f>
        <v>INVERSION AGUA POTABLE Y SANEAMIENTO BASICO MUNICIPIOS DESCERTIFICADOS - VIGENCIA</v>
      </c>
      <c r="D186" s="29">
        <f>+Ejecución!C775</f>
        <v>0</v>
      </c>
      <c r="E186" s="29">
        <f>+Ejecución!D775</f>
        <v>2255842177</v>
      </c>
      <c r="F186" s="29">
        <f>+Ejecución!E775</f>
        <v>-1963284275</v>
      </c>
      <c r="G186" s="29">
        <f>+Ejecución!F775</f>
        <v>16757846</v>
      </c>
      <c r="H186" s="29">
        <f>+Ejecución!G775</f>
        <v>16757846</v>
      </c>
      <c r="I186" s="29">
        <f>+Ejecución!H775</f>
        <v>292557902</v>
      </c>
      <c r="J186" s="29">
        <f>+Ejecución!I775</f>
        <v>292557902</v>
      </c>
      <c r="K186" s="29">
        <f>+Ejecución!J775</f>
        <v>0</v>
      </c>
      <c r="L186" s="29">
        <f>+Ejecución!K775</f>
        <v>292557902</v>
      </c>
      <c r="M186" s="29">
        <f>+Ejecución!L775</f>
        <v>0</v>
      </c>
      <c r="N186" s="29">
        <f>+Ejecución!M775</f>
        <v>292557902</v>
      </c>
      <c r="O186" s="29">
        <f>+Ejecución!N775</f>
        <v>292557902</v>
      </c>
      <c r="P186" s="29">
        <f>+Ejecución!O775</f>
        <v>0</v>
      </c>
      <c r="Q186" s="35">
        <f t="shared" si="4"/>
        <v>1</v>
      </c>
    </row>
    <row r="187" spans="2:17" s="31" customFormat="1" ht="12.75">
      <c r="B187" s="23" t="str">
        <f>+Ejecución!A776</f>
        <v>24107010101</v>
      </c>
      <c r="C187" s="23" t="str">
        <f>+Ejecución!B776</f>
        <v>SERVICIO ACUEDUCTO</v>
      </c>
      <c r="D187" s="29">
        <f>+Ejecución!C776</f>
        <v>0</v>
      </c>
      <c r="E187" s="29">
        <f>+Ejecución!D776</f>
        <v>1535277897</v>
      </c>
      <c r="F187" s="29">
        <f>+Ejecución!E776</f>
        <v>-1325593079</v>
      </c>
      <c r="G187" s="29">
        <f>+Ejecución!F776</f>
        <v>11950827</v>
      </c>
      <c r="H187" s="29">
        <f>+Ejecución!G776</f>
        <v>16757846</v>
      </c>
      <c r="I187" s="29">
        <f>+Ejecución!H776</f>
        <v>204877799</v>
      </c>
      <c r="J187" s="29">
        <f>+Ejecución!I776</f>
        <v>204877799</v>
      </c>
      <c r="K187" s="29">
        <f>+Ejecución!J776</f>
        <v>0</v>
      </c>
      <c r="L187" s="29">
        <f>+Ejecución!K776</f>
        <v>204877799</v>
      </c>
      <c r="M187" s="29">
        <f>+Ejecución!L776</f>
        <v>0</v>
      </c>
      <c r="N187" s="29">
        <f>+Ejecución!M776</f>
        <v>204877799</v>
      </c>
      <c r="O187" s="29">
        <f>+Ejecución!N776</f>
        <v>204877799</v>
      </c>
      <c r="P187" s="29">
        <f>+Ejecución!O776</f>
        <v>0</v>
      </c>
      <c r="Q187" s="35">
        <f t="shared" si="4"/>
        <v>1</v>
      </c>
    </row>
    <row r="188" spans="2:17" ht="12.75">
      <c r="B188" s="2" t="str">
        <f>+Ejecución!A777</f>
        <v>2410701010101</v>
      </c>
      <c r="C188" s="2" t="str">
        <f>+Ejecución!B777</f>
        <v>Acueducto - Capacitación</v>
      </c>
      <c r="D188" s="13">
        <f>+Ejecución!C777</f>
        <v>0</v>
      </c>
      <c r="E188" s="13">
        <f>+Ejecución!D777</f>
        <v>530000000</v>
      </c>
      <c r="F188" s="13">
        <f>+Ejecución!E777</f>
        <v>-530000000</v>
      </c>
      <c r="G188" s="13">
        <f>+Ejecución!F777</f>
        <v>0</v>
      </c>
      <c r="H188" s="13">
        <f>+Ejecución!G777</f>
        <v>0</v>
      </c>
      <c r="I188" s="13">
        <f>+Ejecución!H777</f>
        <v>0</v>
      </c>
      <c r="J188" s="13">
        <f>+Ejecución!I777</f>
        <v>0</v>
      </c>
      <c r="K188" s="13">
        <f>+Ejecución!J777</f>
        <v>0</v>
      </c>
      <c r="L188" s="13">
        <f>+Ejecución!K777</f>
        <v>0</v>
      </c>
      <c r="M188" s="13">
        <f>+Ejecución!L777</f>
        <v>0</v>
      </c>
      <c r="N188" s="13">
        <f>+Ejecución!M777</f>
        <v>0</v>
      </c>
      <c r="O188" s="13">
        <f>+Ejecución!N777</f>
        <v>0</v>
      </c>
      <c r="P188" s="13">
        <f>+Ejecución!O777</f>
        <v>0</v>
      </c>
      <c r="Q188" s="36" t="e">
        <f t="shared" si="4"/>
        <v>#DIV/0!</v>
      </c>
    </row>
    <row r="189" spans="2:17" ht="12.75">
      <c r="B189" s="2" t="str">
        <f>+Ejecución!A778</f>
        <v>2410701010103</v>
      </c>
      <c r="C189" s="2" t="str">
        <f>+Ejecución!B778</f>
        <v>Acueducto - Almacenamiento</v>
      </c>
      <c r="D189" s="13">
        <f>+Ejecución!C778</f>
        <v>0</v>
      </c>
      <c r="E189" s="13">
        <f>+Ejecución!D778</f>
        <v>50000000</v>
      </c>
      <c r="F189" s="13">
        <f>+Ejecución!E778</f>
        <v>-50000000</v>
      </c>
      <c r="G189" s="13">
        <f>+Ejecución!F778</f>
        <v>0</v>
      </c>
      <c r="H189" s="13">
        <f>+Ejecución!G778</f>
        <v>0</v>
      </c>
      <c r="I189" s="13">
        <f>+Ejecución!H778</f>
        <v>0</v>
      </c>
      <c r="J189" s="13">
        <f>+Ejecución!I778</f>
        <v>0</v>
      </c>
      <c r="K189" s="13">
        <f>+Ejecución!J778</f>
        <v>0</v>
      </c>
      <c r="L189" s="13">
        <f>+Ejecución!K778</f>
        <v>0</v>
      </c>
      <c r="M189" s="13">
        <f>+Ejecución!L778</f>
        <v>0</v>
      </c>
      <c r="N189" s="13">
        <f>+Ejecución!M778</f>
        <v>0</v>
      </c>
      <c r="O189" s="13">
        <f>+Ejecución!N778</f>
        <v>0</v>
      </c>
      <c r="P189" s="13">
        <f>+Ejecución!O778</f>
        <v>0</v>
      </c>
      <c r="Q189" s="36" t="e">
        <f t="shared" si="4"/>
        <v>#DIV/0!</v>
      </c>
    </row>
    <row r="190" spans="2:17" ht="12.75">
      <c r="B190" s="2" t="str">
        <f>+Ejecución!A779</f>
        <v>2410701010104</v>
      </c>
      <c r="C190" s="2" t="str">
        <f>+Ejecución!B779</f>
        <v>Acueducto - Tratamiento</v>
      </c>
      <c r="D190" s="13">
        <f>+Ejecución!C779</f>
        <v>0</v>
      </c>
      <c r="E190" s="13">
        <f>+Ejecución!D779</f>
        <v>80000000</v>
      </c>
      <c r="F190" s="13">
        <f>+Ejecución!E779</f>
        <v>-80000000</v>
      </c>
      <c r="G190" s="13">
        <f>+Ejecución!F779</f>
        <v>0</v>
      </c>
      <c r="H190" s="13">
        <f>+Ejecución!G779</f>
        <v>0</v>
      </c>
      <c r="I190" s="13">
        <f>+Ejecución!H779</f>
        <v>0</v>
      </c>
      <c r="J190" s="13">
        <f>+Ejecución!I779</f>
        <v>0</v>
      </c>
      <c r="K190" s="13">
        <f>+Ejecución!J779</f>
        <v>0</v>
      </c>
      <c r="L190" s="13">
        <f>+Ejecución!K779</f>
        <v>0</v>
      </c>
      <c r="M190" s="13">
        <f>+Ejecución!L779</f>
        <v>0</v>
      </c>
      <c r="N190" s="13">
        <f>+Ejecución!M779</f>
        <v>0</v>
      </c>
      <c r="O190" s="13">
        <f>+Ejecución!N779</f>
        <v>0</v>
      </c>
      <c r="P190" s="13">
        <f>+Ejecución!O779</f>
        <v>0</v>
      </c>
      <c r="Q190" s="36" t="e">
        <f t="shared" si="4"/>
        <v>#DIV/0!</v>
      </c>
    </row>
    <row r="191" spans="2:17" ht="12.75">
      <c r="B191" s="2" t="str">
        <f>+Ejecución!A780</f>
        <v>2410701010105</v>
      </c>
      <c r="C191" s="2" t="str">
        <f>+Ejecución!B780</f>
        <v>Acueducto - Conducción</v>
      </c>
      <c r="D191" s="13">
        <f>+Ejecución!C780</f>
        <v>0</v>
      </c>
      <c r="E191" s="13">
        <f>+Ejecución!D780</f>
        <v>256142896</v>
      </c>
      <c r="F191" s="13">
        <f>+Ejecución!E780</f>
        <v>-256142896</v>
      </c>
      <c r="G191" s="13">
        <f>+Ejecución!F780</f>
        <v>0</v>
      </c>
      <c r="H191" s="13">
        <f>+Ejecución!G780</f>
        <v>0</v>
      </c>
      <c r="I191" s="13">
        <f>+Ejecución!H780</f>
        <v>0</v>
      </c>
      <c r="J191" s="13">
        <f>+Ejecución!I780</f>
        <v>0</v>
      </c>
      <c r="K191" s="13">
        <f>+Ejecución!J780</f>
        <v>0</v>
      </c>
      <c r="L191" s="13">
        <f>+Ejecución!K780</f>
        <v>0</v>
      </c>
      <c r="M191" s="13">
        <f>+Ejecución!L780</f>
        <v>0</v>
      </c>
      <c r="N191" s="13">
        <f>+Ejecución!M780</f>
        <v>0</v>
      </c>
      <c r="O191" s="13">
        <f>+Ejecución!N780</f>
        <v>0</v>
      </c>
      <c r="P191" s="13">
        <f>+Ejecución!O780</f>
        <v>0</v>
      </c>
      <c r="Q191" s="36" t="e">
        <f t="shared" si="4"/>
        <v>#DIV/0!</v>
      </c>
    </row>
    <row r="192" spans="2:17" ht="12.75">
      <c r="B192" s="2" t="str">
        <f>+Ejecución!A781</f>
        <v>2410701010110</v>
      </c>
      <c r="C192" s="2" t="str">
        <f>+Ejecución!B781</f>
        <v>Acueducto - Preinversiones, Estudios</v>
      </c>
      <c r="D192" s="13">
        <f>+Ejecución!C781</f>
        <v>0</v>
      </c>
      <c r="E192" s="13">
        <f>+Ejecución!D781</f>
        <v>150000000</v>
      </c>
      <c r="F192" s="13">
        <f>+Ejecución!E781</f>
        <v>-150000000</v>
      </c>
      <c r="G192" s="13">
        <f>+Ejecución!F781</f>
        <v>0</v>
      </c>
      <c r="H192" s="13">
        <f>+Ejecución!G781</f>
        <v>0</v>
      </c>
      <c r="I192" s="13">
        <f>+Ejecución!H781</f>
        <v>0</v>
      </c>
      <c r="J192" s="13">
        <f>+Ejecución!I781</f>
        <v>0</v>
      </c>
      <c r="K192" s="13">
        <f>+Ejecución!J781</f>
        <v>0</v>
      </c>
      <c r="L192" s="13">
        <f>+Ejecución!K781</f>
        <v>0</v>
      </c>
      <c r="M192" s="13">
        <f>+Ejecución!L781</f>
        <v>0</v>
      </c>
      <c r="N192" s="13">
        <f>+Ejecución!M781</f>
        <v>0</v>
      </c>
      <c r="O192" s="13">
        <f>+Ejecución!N781</f>
        <v>0</v>
      </c>
      <c r="P192" s="13">
        <f>+Ejecución!O781</f>
        <v>0</v>
      </c>
      <c r="Q192" s="36" t="e">
        <f t="shared" si="4"/>
        <v>#DIV/0!</v>
      </c>
    </row>
    <row r="193" spans="2:17" ht="22.5">
      <c r="B193" s="2" t="str">
        <f>+Ejecución!A782</f>
        <v>2410701010112</v>
      </c>
      <c r="C193" s="2" t="str">
        <f>+Ejecución!B782</f>
        <v>Acueducto - Formulación, Implementación y Acciones de Fortalecimiento para la Administración y Operación de los Servicios</v>
      </c>
      <c r="D193" s="13">
        <f>+Ejecución!C782</f>
        <v>0</v>
      </c>
      <c r="E193" s="13">
        <f>+Ejecución!D782</f>
        <v>159135001</v>
      </c>
      <c r="F193" s="13">
        <f>+Ejecución!E782</f>
        <v>-142377155</v>
      </c>
      <c r="G193" s="13">
        <f>+Ejecución!F782</f>
        <v>0</v>
      </c>
      <c r="H193" s="13">
        <f>+Ejecución!G782</f>
        <v>16757846</v>
      </c>
      <c r="I193" s="13">
        <f>+Ejecución!H782</f>
        <v>0</v>
      </c>
      <c r="J193" s="13">
        <f>+Ejecución!I782</f>
        <v>0</v>
      </c>
      <c r="K193" s="13">
        <f>+Ejecución!J782</f>
        <v>0</v>
      </c>
      <c r="L193" s="13">
        <f>+Ejecución!K782</f>
        <v>0</v>
      </c>
      <c r="M193" s="13">
        <f>+Ejecución!L782</f>
        <v>0</v>
      </c>
      <c r="N193" s="13">
        <f>+Ejecución!M782</f>
        <v>0</v>
      </c>
      <c r="O193" s="13">
        <f>+Ejecución!N782</f>
        <v>0</v>
      </c>
      <c r="P193" s="13">
        <f>+Ejecución!O782</f>
        <v>0</v>
      </c>
      <c r="Q193" s="36" t="e">
        <f t="shared" si="4"/>
        <v>#DIV/0!</v>
      </c>
    </row>
    <row r="194" spans="2:17" ht="12.75">
      <c r="B194" s="2" t="str">
        <f>+Ejecución!A783</f>
        <v>2410701010113</v>
      </c>
      <c r="C194" s="2" t="str">
        <f>+Ejecución!B783</f>
        <v>Acueducto - Subsidios</v>
      </c>
      <c r="D194" s="13">
        <f>+Ejecución!C783</f>
        <v>0</v>
      </c>
      <c r="E194" s="13">
        <f>+Ejecución!D783</f>
        <v>310000000</v>
      </c>
      <c r="F194" s="13">
        <f>+Ejecución!E783</f>
        <v>-117073028</v>
      </c>
      <c r="G194" s="13">
        <f>+Ejecución!F783</f>
        <v>11950827</v>
      </c>
      <c r="H194" s="13">
        <f>+Ejecución!G783</f>
        <v>0</v>
      </c>
      <c r="I194" s="13">
        <f>+Ejecución!H783</f>
        <v>204877799</v>
      </c>
      <c r="J194" s="13">
        <f>+Ejecución!I783</f>
        <v>204877799</v>
      </c>
      <c r="K194" s="13">
        <f>+Ejecución!J783</f>
        <v>0</v>
      </c>
      <c r="L194" s="13">
        <f>+Ejecución!K783</f>
        <v>204877799</v>
      </c>
      <c r="M194" s="13">
        <f>+Ejecución!L783</f>
        <v>0</v>
      </c>
      <c r="N194" s="13">
        <f>+Ejecución!M783</f>
        <v>204877799</v>
      </c>
      <c r="O194" s="13">
        <f>+Ejecución!N783</f>
        <v>204877799</v>
      </c>
      <c r="P194" s="13">
        <f>+Ejecución!O783</f>
        <v>0</v>
      </c>
      <c r="Q194" s="36">
        <f t="shared" si="4"/>
        <v>1</v>
      </c>
    </row>
    <row r="195" spans="2:17" s="31" customFormat="1" ht="12.75">
      <c r="B195" s="23" t="str">
        <f>+Ejecución!A784</f>
        <v>24107010102</v>
      </c>
      <c r="C195" s="23" t="str">
        <f>+Ejecución!B784</f>
        <v>SERVICIO ALCANTARILLADO</v>
      </c>
      <c r="D195" s="29">
        <f>+Ejecución!C784</f>
        <v>0</v>
      </c>
      <c r="E195" s="29">
        <f>+Ejecución!D784</f>
        <v>353000000</v>
      </c>
      <c r="F195" s="29">
        <f>+Ejecución!E784</f>
        <v>-352838916</v>
      </c>
      <c r="G195" s="29">
        <f>+Ejecución!F784</f>
        <v>4807019</v>
      </c>
      <c r="H195" s="29">
        <f>+Ejecución!G784</f>
        <v>0</v>
      </c>
      <c r="I195" s="29">
        <f>+Ejecución!H784</f>
        <v>4968103</v>
      </c>
      <c r="J195" s="29">
        <f>+Ejecución!I784</f>
        <v>4968103</v>
      </c>
      <c r="K195" s="29">
        <f>+Ejecución!J784</f>
        <v>0</v>
      </c>
      <c r="L195" s="29">
        <f>+Ejecución!K784</f>
        <v>4968103</v>
      </c>
      <c r="M195" s="29">
        <f>+Ejecución!L784</f>
        <v>0</v>
      </c>
      <c r="N195" s="29">
        <f>+Ejecución!M784</f>
        <v>4968103</v>
      </c>
      <c r="O195" s="29">
        <f>+Ejecución!N784</f>
        <v>4968103</v>
      </c>
      <c r="P195" s="29">
        <f>+Ejecución!O784</f>
        <v>0</v>
      </c>
      <c r="Q195" s="35">
        <f t="shared" si="4"/>
        <v>1</v>
      </c>
    </row>
    <row r="196" spans="2:17" ht="12.75">
      <c r="B196" s="2" t="str">
        <f>+Ejecución!A785</f>
        <v>2410701010204</v>
      </c>
      <c r="C196" s="2" t="str">
        <f>+Ejecución!B785</f>
        <v>Alcantarillado - Descarga</v>
      </c>
      <c r="D196" s="13">
        <f>+Ejecución!C785</f>
        <v>0</v>
      </c>
      <c r="E196" s="13">
        <f>+Ejecución!D785</f>
        <v>350000000</v>
      </c>
      <c r="F196" s="13">
        <f>+Ejecución!E785</f>
        <v>-350000000</v>
      </c>
      <c r="G196" s="13">
        <f>+Ejecución!F785</f>
        <v>0</v>
      </c>
      <c r="H196" s="13">
        <f>+Ejecución!G785</f>
        <v>0</v>
      </c>
      <c r="I196" s="13">
        <f>+Ejecución!H785</f>
        <v>0</v>
      </c>
      <c r="J196" s="13">
        <f>+Ejecución!I785</f>
        <v>0</v>
      </c>
      <c r="K196" s="13">
        <f>+Ejecución!J785</f>
        <v>0</v>
      </c>
      <c r="L196" s="13">
        <f>+Ejecución!K785</f>
        <v>0</v>
      </c>
      <c r="M196" s="13">
        <f>+Ejecución!L785</f>
        <v>0</v>
      </c>
      <c r="N196" s="13">
        <f>+Ejecución!M785</f>
        <v>0</v>
      </c>
      <c r="O196" s="13">
        <f>+Ejecución!N785</f>
        <v>0</v>
      </c>
      <c r="P196" s="13">
        <f>+Ejecución!O785</f>
        <v>0</v>
      </c>
      <c r="Q196" s="36" t="e">
        <f t="shared" si="4"/>
        <v>#DIV/0!</v>
      </c>
    </row>
    <row r="197" spans="2:17" ht="12.75">
      <c r="B197" s="2" t="str">
        <f>+Ejecución!A786</f>
        <v>2410701010208</v>
      </c>
      <c r="C197" s="2" t="str">
        <f>+Ejecución!B786</f>
        <v>Alcantarillado - Subsidios</v>
      </c>
      <c r="D197" s="13">
        <f>+Ejecución!C786</f>
        <v>0</v>
      </c>
      <c r="E197" s="13">
        <f>+Ejecución!D786</f>
        <v>3000000</v>
      </c>
      <c r="F197" s="13">
        <f>+Ejecución!E786</f>
        <v>-2838916</v>
      </c>
      <c r="G197" s="13">
        <f>+Ejecución!F786</f>
        <v>4807019</v>
      </c>
      <c r="H197" s="13">
        <f>+Ejecución!G786</f>
        <v>0</v>
      </c>
      <c r="I197" s="13">
        <f>+Ejecución!H786</f>
        <v>4968103</v>
      </c>
      <c r="J197" s="13">
        <f>+Ejecución!I786</f>
        <v>4968103</v>
      </c>
      <c r="K197" s="13">
        <f>+Ejecución!J786</f>
        <v>0</v>
      </c>
      <c r="L197" s="13">
        <f>+Ejecución!K786</f>
        <v>4968103</v>
      </c>
      <c r="M197" s="13">
        <f>+Ejecución!L786</f>
        <v>0</v>
      </c>
      <c r="N197" s="13">
        <f>+Ejecución!M786</f>
        <v>4968103</v>
      </c>
      <c r="O197" s="13">
        <f>+Ejecución!N786</f>
        <v>4968103</v>
      </c>
      <c r="P197" s="13">
        <f>+Ejecución!O786</f>
        <v>0</v>
      </c>
      <c r="Q197" s="36">
        <f t="shared" si="4"/>
        <v>1</v>
      </c>
    </row>
    <row r="198" spans="2:17" s="31" customFormat="1" ht="12.75">
      <c r="B198" s="23" t="str">
        <f>+Ejecución!A787</f>
        <v>24107010103</v>
      </c>
      <c r="C198" s="23" t="str">
        <f>+Ejecución!B787</f>
        <v>SERVICIO ASEO</v>
      </c>
      <c r="D198" s="29">
        <f>+Ejecución!C787</f>
        <v>0</v>
      </c>
      <c r="E198" s="29">
        <f>+Ejecución!D787</f>
        <v>367564280</v>
      </c>
      <c r="F198" s="29">
        <f>+Ejecución!E787</f>
        <v>-284852280</v>
      </c>
      <c r="G198" s="29">
        <f>+Ejecución!F787</f>
        <v>0</v>
      </c>
      <c r="H198" s="29">
        <f>+Ejecución!G787</f>
        <v>0</v>
      </c>
      <c r="I198" s="29">
        <f>+Ejecución!H787</f>
        <v>82712000</v>
      </c>
      <c r="J198" s="29">
        <f>+Ejecución!I787</f>
        <v>82712000</v>
      </c>
      <c r="K198" s="29">
        <f>+Ejecución!J787</f>
        <v>0</v>
      </c>
      <c r="L198" s="29">
        <f>+Ejecución!K787</f>
        <v>82712000</v>
      </c>
      <c r="M198" s="29">
        <f>+Ejecución!L787</f>
        <v>0</v>
      </c>
      <c r="N198" s="29">
        <f>+Ejecución!M787</f>
        <v>82712000</v>
      </c>
      <c r="O198" s="29">
        <f>+Ejecución!N787</f>
        <v>82712000</v>
      </c>
      <c r="P198" s="29">
        <f>+Ejecución!O787</f>
        <v>0</v>
      </c>
      <c r="Q198" s="35">
        <f t="shared" si="4"/>
        <v>1</v>
      </c>
    </row>
    <row r="199" spans="2:17" ht="12.75">
      <c r="B199" s="2" t="str">
        <f>+Ejecución!A788</f>
        <v>2410701010302</v>
      </c>
      <c r="C199" s="2" t="str">
        <f>+Ejecución!B788</f>
        <v>Aseo- Maquinaria y Equipos</v>
      </c>
      <c r="D199" s="13">
        <f>+Ejecución!C788</f>
        <v>0</v>
      </c>
      <c r="E199" s="13">
        <f>+Ejecución!D788</f>
        <v>100000000</v>
      </c>
      <c r="F199" s="13">
        <f>+Ejecución!E788</f>
        <v>-100000000</v>
      </c>
      <c r="G199" s="13">
        <f>+Ejecución!F788</f>
        <v>0</v>
      </c>
      <c r="H199" s="13">
        <f>+Ejecución!G788</f>
        <v>0</v>
      </c>
      <c r="I199" s="13">
        <f>+Ejecución!H788</f>
        <v>0</v>
      </c>
      <c r="J199" s="13">
        <f>+Ejecución!I788</f>
        <v>0</v>
      </c>
      <c r="K199" s="13">
        <f>+Ejecución!J788</f>
        <v>0</v>
      </c>
      <c r="L199" s="13">
        <f>+Ejecución!K788</f>
        <v>0</v>
      </c>
      <c r="M199" s="13">
        <f>+Ejecución!L788</f>
        <v>0</v>
      </c>
      <c r="N199" s="13">
        <f>+Ejecución!M788</f>
        <v>0</v>
      </c>
      <c r="O199" s="13">
        <f>+Ejecución!N788</f>
        <v>0</v>
      </c>
      <c r="P199" s="13">
        <f>+Ejecución!O788</f>
        <v>0</v>
      </c>
      <c r="Q199" s="36" t="e">
        <f t="shared" si="4"/>
        <v>#DIV/0!</v>
      </c>
    </row>
    <row r="200" spans="2:17" ht="12.75">
      <c r="B200" s="2" t="str">
        <f>+Ejecución!A789</f>
        <v>2410701010303</v>
      </c>
      <c r="C200" s="2" t="str">
        <f>+Ejecución!B789</f>
        <v>Aseo- Disposición Final</v>
      </c>
      <c r="D200" s="13">
        <f>+Ejecución!C789</f>
        <v>0</v>
      </c>
      <c r="E200" s="13">
        <f>+Ejecución!D789</f>
        <v>137564280</v>
      </c>
      <c r="F200" s="13">
        <f>+Ejecución!E789</f>
        <v>-137564280</v>
      </c>
      <c r="G200" s="13">
        <f>+Ejecución!F789</f>
        <v>0</v>
      </c>
      <c r="H200" s="13">
        <f>+Ejecución!G789</f>
        <v>0</v>
      </c>
      <c r="I200" s="13">
        <f>+Ejecución!H789</f>
        <v>0</v>
      </c>
      <c r="J200" s="13">
        <f>+Ejecución!I789</f>
        <v>0</v>
      </c>
      <c r="K200" s="13">
        <f>+Ejecución!J789</f>
        <v>0</v>
      </c>
      <c r="L200" s="13">
        <f>+Ejecución!K789</f>
        <v>0</v>
      </c>
      <c r="M200" s="13">
        <f>+Ejecución!L789</f>
        <v>0</v>
      </c>
      <c r="N200" s="13">
        <f>+Ejecución!M789</f>
        <v>0</v>
      </c>
      <c r="O200" s="13">
        <f>+Ejecución!N789</f>
        <v>0</v>
      </c>
      <c r="P200" s="13">
        <f>+Ejecución!O789</f>
        <v>0</v>
      </c>
      <c r="Q200" s="36" t="e">
        <f t="shared" si="4"/>
        <v>#DIV/0!</v>
      </c>
    </row>
    <row r="201" spans="2:17" ht="12.75">
      <c r="B201" s="2" t="str">
        <f>+Ejecución!A790</f>
        <v>2410701010307</v>
      </c>
      <c r="C201" s="2" t="str">
        <f>+Ejecución!B790</f>
        <v>Aseo- Subsidios</v>
      </c>
      <c r="D201" s="13">
        <f>+Ejecución!C790</f>
        <v>0</v>
      </c>
      <c r="E201" s="13">
        <f>+Ejecución!D790</f>
        <v>130000000</v>
      </c>
      <c r="F201" s="13">
        <f>+Ejecución!E790</f>
        <v>-47288000</v>
      </c>
      <c r="G201" s="13">
        <f>+Ejecución!F790</f>
        <v>0</v>
      </c>
      <c r="H201" s="13">
        <f>+Ejecución!G790</f>
        <v>0</v>
      </c>
      <c r="I201" s="13">
        <f>+Ejecución!H790</f>
        <v>82712000</v>
      </c>
      <c r="J201" s="13">
        <f>+Ejecución!I790</f>
        <v>82712000</v>
      </c>
      <c r="K201" s="13">
        <f>+Ejecución!J790</f>
        <v>0</v>
      </c>
      <c r="L201" s="13">
        <f>+Ejecución!K790</f>
        <v>82712000</v>
      </c>
      <c r="M201" s="13">
        <f>+Ejecución!L790</f>
        <v>0</v>
      </c>
      <c r="N201" s="13">
        <f>+Ejecución!M790</f>
        <v>82712000</v>
      </c>
      <c r="O201" s="13">
        <f>+Ejecución!N790</f>
        <v>82712000</v>
      </c>
      <c r="P201" s="13">
        <f>+Ejecución!O790</f>
        <v>0</v>
      </c>
      <c r="Q201" s="36">
        <f t="shared" si="4"/>
        <v>1</v>
      </c>
    </row>
    <row r="202" spans="2:17" s="31" customFormat="1" ht="25.5" customHeight="1">
      <c r="B202" s="23" t="str">
        <f>+Ejecución!A791</f>
        <v>241070102</v>
      </c>
      <c r="C202" s="23" t="str">
        <f>+Ejecución!B791</f>
        <v>INVERSIÓN AGUA POTABLE Y SANEAMIENTO BÁSICO MUNICIPIOS DESCERTIFICADOS - RECURSOS DEL BALANCE - TRANSFERENCIAS</v>
      </c>
      <c r="D202" s="29">
        <f>+Ejecución!C791</f>
        <v>0</v>
      </c>
      <c r="E202" s="29">
        <f>+Ejecución!D791</f>
        <v>21277540</v>
      </c>
      <c r="F202" s="29">
        <f>+Ejecución!E791</f>
        <v>-21277540</v>
      </c>
      <c r="G202" s="29">
        <f>+Ejecución!F791</f>
        <v>0</v>
      </c>
      <c r="H202" s="29">
        <f>+Ejecución!G791</f>
        <v>0</v>
      </c>
      <c r="I202" s="29">
        <f>+Ejecución!H791</f>
        <v>0</v>
      </c>
      <c r="J202" s="29">
        <f>+Ejecución!I791</f>
        <v>0</v>
      </c>
      <c r="K202" s="29">
        <f>+Ejecución!J791</f>
        <v>0</v>
      </c>
      <c r="L202" s="29">
        <f>+Ejecución!K791</f>
        <v>0</v>
      </c>
      <c r="M202" s="29">
        <f>+Ejecución!L791</f>
        <v>0</v>
      </c>
      <c r="N202" s="29">
        <f>+Ejecución!M791</f>
        <v>0</v>
      </c>
      <c r="O202" s="29">
        <f>+Ejecución!N791</f>
        <v>0</v>
      </c>
      <c r="P202" s="29">
        <f>+Ejecución!O791</f>
        <v>0</v>
      </c>
      <c r="Q202" s="35" t="e">
        <f t="shared" si="4"/>
        <v>#DIV/0!</v>
      </c>
    </row>
    <row r="203" spans="2:17" ht="22.5">
      <c r="B203" s="2" t="str">
        <f>+Ejecución!A792</f>
        <v>24107010201</v>
      </c>
      <c r="C203" s="2" t="str">
        <f>+Ejecución!B792</f>
        <v>Inversión de Agua Potable y Saneamiento Básico - Recursos del Balance - Transferencias Municipio</v>
      </c>
      <c r="D203" s="13">
        <f>+Ejecución!C792</f>
        <v>0</v>
      </c>
      <c r="E203" s="13">
        <f>+Ejecución!D792</f>
        <v>4457185</v>
      </c>
      <c r="F203" s="13">
        <f>+Ejecución!E792</f>
        <v>-4457185</v>
      </c>
      <c r="G203" s="13">
        <f>+Ejecución!F792</f>
        <v>0</v>
      </c>
      <c r="H203" s="13">
        <f>+Ejecución!G792</f>
        <v>0</v>
      </c>
      <c r="I203" s="13">
        <f>+Ejecución!H792</f>
        <v>0</v>
      </c>
      <c r="J203" s="13">
        <f>+Ejecución!I792</f>
        <v>0</v>
      </c>
      <c r="K203" s="13">
        <f>+Ejecución!J792</f>
        <v>0</v>
      </c>
      <c r="L203" s="13">
        <f>+Ejecución!K792</f>
        <v>0</v>
      </c>
      <c r="M203" s="13">
        <f>+Ejecución!L792</f>
        <v>0</v>
      </c>
      <c r="N203" s="13">
        <f>+Ejecución!M792</f>
        <v>0</v>
      </c>
      <c r="O203" s="13">
        <f>+Ejecución!N792</f>
        <v>0</v>
      </c>
      <c r="P203" s="13">
        <f>+Ejecución!O792</f>
        <v>0</v>
      </c>
      <c r="Q203" s="36" t="e">
        <f t="shared" si="4"/>
        <v>#DIV/0!</v>
      </c>
    </row>
    <row r="204" spans="2:17" s="46" customFormat="1" ht="22.5">
      <c r="B204" s="2" t="str">
        <f>+Ejecución!A793</f>
        <v>24107010202</v>
      </c>
      <c r="C204" s="2" t="str">
        <f>+Ejecución!B793</f>
        <v>Inversión de Agua Potable y Saneamiento Básico - Cuentas por Pagar- Transferencias Municipio</v>
      </c>
      <c r="D204" s="13">
        <f>+Ejecución!C793</f>
        <v>0</v>
      </c>
      <c r="E204" s="13">
        <f>+Ejecución!D793</f>
        <v>16820355</v>
      </c>
      <c r="F204" s="13">
        <f>+Ejecución!E793</f>
        <v>-16820355</v>
      </c>
      <c r="G204" s="13">
        <f>+Ejecución!F793</f>
        <v>0</v>
      </c>
      <c r="H204" s="13">
        <f>+Ejecución!G793</f>
        <v>0</v>
      </c>
      <c r="I204" s="13">
        <f>+Ejecución!H793</f>
        <v>0</v>
      </c>
      <c r="J204" s="13">
        <f>+Ejecución!I793</f>
        <v>0</v>
      </c>
      <c r="K204" s="13">
        <f>+Ejecución!J793</f>
        <v>0</v>
      </c>
      <c r="L204" s="13">
        <f>+Ejecución!K793</f>
        <v>0</v>
      </c>
      <c r="M204" s="13">
        <f>+Ejecución!L793</f>
        <v>0</v>
      </c>
      <c r="N204" s="13">
        <f>+Ejecución!M793</f>
        <v>0</v>
      </c>
      <c r="O204" s="13">
        <f>+Ejecución!N793</f>
        <v>0</v>
      </c>
      <c r="P204" s="13">
        <f>+Ejecución!O793</f>
        <v>0</v>
      </c>
      <c r="Q204" s="36" t="e">
        <f t="shared" si="4"/>
        <v>#DIV/0!</v>
      </c>
    </row>
    <row r="205" spans="2:17" s="31" customFormat="1" ht="12.75">
      <c r="B205" s="23" t="str">
        <f>+Ejecución!A794</f>
        <v>24108</v>
      </c>
      <c r="C205" s="23" t="str">
        <f>+Ejecución!B794</f>
        <v>MUNICIPIO DE POLICARPA</v>
      </c>
      <c r="D205" s="29">
        <f>+Ejecución!C794</f>
        <v>0</v>
      </c>
      <c r="E205" s="29">
        <f>+Ejecución!D794</f>
        <v>437600197</v>
      </c>
      <c r="F205" s="29">
        <f>+Ejecución!E794</f>
        <v>-339799865</v>
      </c>
      <c r="G205" s="29">
        <f>+Ejecución!F794</f>
        <v>0</v>
      </c>
      <c r="H205" s="29">
        <f>+Ejecución!G794</f>
        <v>0</v>
      </c>
      <c r="I205" s="29">
        <f>+Ejecución!H794</f>
        <v>97800332</v>
      </c>
      <c r="J205" s="29">
        <f>+Ejecución!I794</f>
        <v>97800332</v>
      </c>
      <c r="K205" s="29">
        <f>+Ejecución!J794</f>
        <v>0</v>
      </c>
      <c r="L205" s="29">
        <f>+Ejecución!K794</f>
        <v>97800332</v>
      </c>
      <c r="M205" s="29">
        <f>+Ejecución!L794</f>
        <v>0</v>
      </c>
      <c r="N205" s="29">
        <f>+Ejecución!M794</f>
        <v>97800332</v>
      </c>
      <c r="O205" s="29">
        <f>+Ejecución!N794</f>
        <v>97800332</v>
      </c>
      <c r="P205" s="29">
        <f>+Ejecución!O794</f>
        <v>0</v>
      </c>
      <c r="Q205" s="35">
        <f t="shared" si="4"/>
        <v>1</v>
      </c>
    </row>
    <row r="206" spans="2:17" s="31" customFormat="1" ht="12.75">
      <c r="B206" s="23" t="str">
        <f>+Ejecución!A795</f>
        <v>2410801</v>
      </c>
      <c r="C206" s="23" t="str">
        <f>+Ejecución!B795</f>
        <v>MUNICIPIOS DESCERTIFICADOS</v>
      </c>
      <c r="D206" s="29">
        <f>+Ejecución!C795</f>
        <v>0</v>
      </c>
      <c r="E206" s="29">
        <f>+Ejecución!D795</f>
        <v>437600197</v>
      </c>
      <c r="F206" s="29">
        <f>+Ejecución!E795</f>
        <v>-339799865</v>
      </c>
      <c r="G206" s="29">
        <f>+Ejecución!F795</f>
        <v>0</v>
      </c>
      <c r="H206" s="29">
        <f>+Ejecución!G795</f>
        <v>0</v>
      </c>
      <c r="I206" s="29">
        <f>+Ejecución!H795</f>
        <v>97800332</v>
      </c>
      <c r="J206" s="29">
        <f>+Ejecución!I795</f>
        <v>97800332</v>
      </c>
      <c r="K206" s="29">
        <f>+Ejecución!J795</f>
        <v>0</v>
      </c>
      <c r="L206" s="29">
        <f>+Ejecución!K795</f>
        <v>97800332</v>
      </c>
      <c r="M206" s="29">
        <f>+Ejecución!L795</f>
        <v>0</v>
      </c>
      <c r="N206" s="29">
        <f>+Ejecución!M795</f>
        <v>97800332</v>
      </c>
      <c r="O206" s="29">
        <f>+Ejecución!N795</f>
        <v>97800332</v>
      </c>
      <c r="P206" s="29">
        <f>+Ejecución!O795</f>
        <v>0</v>
      </c>
      <c r="Q206" s="35">
        <f t="shared" si="4"/>
        <v>1</v>
      </c>
    </row>
    <row r="207" spans="2:17" s="31" customFormat="1" ht="22.5">
      <c r="B207" s="23" t="str">
        <f>+Ejecución!A796</f>
        <v>241080101</v>
      </c>
      <c r="C207" s="23" t="str">
        <f>+Ejecución!B796</f>
        <v>INVERSION AGUA POTABLE Y SANEAMIENTO BASICO MUNICIPIOS DESCERTIFICADOS- VIGENCIA</v>
      </c>
      <c r="D207" s="29">
        <f>+Ejecución!C796</f>
        <v>0</v>
      </c>
      <c r="E207" s="29">
        <f>+Ejecución!D796</f>
        <v>286018272</v>
      </c>
      <c r="F207" s="29">
        <f>+Ejecución!E796</f>
        <v>-188217940</v>
      </c>
      <c r="G207" s="29">
        <f>+Ejecución!F796</f>
        <v>0</v>
      </c>
      <c r="H207" s="29">
        <f>+Ejecución!G796</f>
        <v>0</v>
      </c>
      <c r="I207" s="29">
        <f>+Ejecución!H796</f>
        <v>97800332</v>
      </c>
      <c r="J207" s="29">
        <f>+Ejecución!I796</f>
        <v>97800332</v>
      </c>
      <c r="K207" s="29">
        <f>+Ejecución!J796</f>
        <v>0</v>
      </c>
      <c r="L207" s="29">
        <f>+Ejecución!K796</f>
        <v>97800332</v>
      </c>
      <c r="M207" s="29">
        <f>+Ejecución!L796</f>
        <v>0</v>
      </c>
      <c r="N207" s="29">
        <f>+Ejecución!M796</f>
        <v>97800332</v>
      </c>
      <c r="O207" s="29">
        <f>+Ejecución!N796</f>
        <v>97800332</v>
      </c>
      <c r="P207" s="29">
        <f>+Ejecución!O796</f>
        <v>0</v>
      </c>
      <c r="Q207" s="35">
        <f t="shared" si="4"/>
        <v>1</v>
      </c>
    </row>
    <row r="208" spans="2:17" s="31" customFormat="1" ht="12.75">
      <c r="B208" s="23" t="str">
        <f>+Ejecución!A797</f>
        <v>24108010101</v>
      </c>
      <c r="C208" s="23" t="str">
        <f>+Ejecución!B797</f>
        <v>SERVICIO ACUEDUCTO</v>
      </c>
      <c r="D208" s="29">
        <f>+Ejecución!C797</f>
        <v>0</v>
      </c>
      <c r="E208" s="29">
        <f>+Ejecución!D797</f>
        <v>62128929.67</v>
      </c>
      <c r="F208" s="29">
        <f>+Ejecución!E797</f>
        <v>-36017869.67</v>
      </c>
      <c r="G208" s="29">
        <f>+Ejecución!F797</f>
        <v>0</v>
      </c>
      <c r="H208" s="29">
        <f>+Ejecución!G797</f>
        <v>0</v>
      </c>
      <c r="I208" s="29">
        <f>+Ejecución!H797</f>
        <v>26111060</v>
      </c>
      <c r="J208" s="29">
        <f>+Ejecución!I797</f>
        <v>26111060</v>
      </c>
      <c r="K208" s="29">
        <f>+Ejecución!J797</f>
        <v>0</v>
      </c>
      <c r="L208" s="29">
        <f>+Ejecución!K797</f>
        <v>26111060</v>
      </c>
      <c r="M208" s="29">
        <f>+Ejecución!L797</f>
        <v>0</v>
      </c>
      <c r="N208" s="29">
        <f>+Ejecución!M797</f>
        <v>26111060</v>
      </c>
      <c r="O208" s="29">
        <f>+Ejecución!N797</f>
        <v>26111060</v>
      </c>
      <c r="P208" s="29">
        <f>+Ejecución!O797</f>
        <v>0</v>
      </c>
      <c r="Q208" s="35">
        <f t="shared" si="4"/>
        <v>1</v>
      </c>
    </row>
    <row r="209" spans="2:17" ht="12.75">
      <c r="B209" s="2" t="str">
        <f>+Ejecución!A798</f>
        <v>2410801010105</v>
      </c>
      <c r="C209" s="2" t="str">
        <f>+Ejecución!B798</f>
        <v>Acueducto - Conducción.</v>
      </c>
      <c r="D209" s="13">
        <f>+Ejecución!C798</f>
        <v>0</v>
      </c>
      <c r="E209" s="13">
        <f>+Ejecución!D798</f>
        <v>29843529.67</v>
      </c>
      <c r="F209" s="13">
        <f>+Ejecución!E798</f>
        <v>-29843529.67</v>
      </c>
      <c r="G209" s="13">
        <f>+Ejecución!F798</f>
        <v>0</v>
      </c>
      <c r="H209" s="13">
        <f>+Ejecución!G798</f>
        <v>0</v>
      </c>
      <c r="I209" s="13">
        <f>+Ejecución!H798</f>
        <v>0</v>
      </c>
      <c r="J209" s="13">
        <f>+Ejecución!I798</f>
        <v>0</v>
      </c>
      <c r="K209" s="13">
        <f>+Ejecución!J798</f>
        <v>0</v>
      </c>
      <c r="L209" s="13">
        <f>+Ejecución!K798</f>
        <v>0</v>
      </c>
      <c r="M209" s="13">
        <f>+Ejecución!L798</f>
        <v>0</v>
      </c>
      <c r="N209" s="13">
        <f>+Ejecución!M798</f>
        <v>0</v>
      </c>
      <c r="O209" s="13">
        <f>+Ejecución!N798</f>
        <v>0</v>
      </c>
      <c r="P209" s="13">
        <f>+Ejecución!O798</f>
        <v>0</v>
      </c>
      <c r="Q209" s="36" t="e">
        <f t="shared" si="4"/>
        <v>#DIV/0!</v>
      </c>
    </row>
    <row r="210" spans="2:17" ht="12.75">
      <c r="B210" s="2" t="str">
        <f>+Ejecución!A799</f>
        <v>2410801010113</v>
      </c>
      <c r="C210" s="2" t="str">
        <f>+Ejecución!B799</f>
        <v>Acueductos- Subsidios</v>
      </c>
      <c r="D210" s="13">
        <f>+Ejecución!C799</f>
        <v>0</v>
      </c>
      <c r="E210" s="13">
        <f>+Ejecución!D799</f>
        <v>32285400</v>
      </c>
      <c r="F210" s="13">
        <f>+Ejecución!E799</f>
        <v>-6174340</v>
      </c>
      <c r="G210" s="13">
        <f>+Ejecución!F799</f>
        <v>0</v>
      </c>
      <c r="H210" s="13">
        <f>+Ejecución!G799</f>
        <v>0</v>
      </c>
      <c r="I210" s="13">
        <f>+Ejecución!H799</f>
        <v>26111060</v>
      </c>
      <c r="J210" s="13">
        <f>+Ejecución!I799</f>
        <v>26111060</v>
      </c>
      <c r="K210" s="13">
        <f>+Ejecución!J799</f>
        <v>0</v>
      </c>
      <c r="L210" s="13">
        <f>+Ejecución!K799</f>
        <v>26111060</v>
      </c>
      <c r="M210" s="13">
        <f>+Ejecución!L799</f>
        <v>0</v>
      </c>
      <c r="N210" s="13">
        <f>+Ejecución!M799</f>
        <v>26111060</v>
      </c>
      <c r="O210" s="13">
        <f>+Ejecución!N799</f>
        <v>26111060</v>
      </c>
      <c r="P210" s="13">
        <f>+Ejecución!O799</f>
        <v>0</v>
      </c>
      <c r="Q210" s="36">
        <f t="shared" si="4"/>
        <v>1</v>
      </c>
    </row>
    <row r="211" spans="2:17" s="31" customFormat="1" ht="12.75">
      <c r="B211" s="23" t="str">
        <f>+Ejecución!A800</f>
        <v>24108010102</v>
      </c>
      <c r="C211" s="23" t="str">
        <f>+Ejecución!B800</f>
        <v>SERVICIOS ALCANTARILLADO</v>
      </c>
      <c r="D211" s="29">
        <f>+Ejecución!C800</f>
        <v>0</v>
      </c>
      <c r="E211" s="29">
        <f>+Ejecución!D800</f>
        <v>87216985.33</v>
      </c>
      <c r="F211" s="29">
        <f>+Ejecución!E800</f>
        <v>-69478985.33</v>
      </c>
      <c r="G211" s="29">
        <f>+Ejecución!F800</f>
        <v>0</v>
      </c>
      <c r="H211" s="29">
        <f>+Ejecución!G800</f>
        <v>0</v>
      </c>
      <c r="I211" s="29">
        <f>+Ejecución!H800</f>
        <v>17738000</v>
      </c>
      <c r="J211" s="29">
        <f>+Ejecución!I800</f>
        <v>17738000</v>
      </c>
      <c r="K211" s="29">
        <f>+Ejecución!J800</f>
        <v>0</v>
      </c>
      <c r="L211" s="29">
        <f>+Ejecución!K800</f>
        <v>17738000</v>
      </c>
      <c r="M211" s="29">
        <f>+Ejecución!L800</f>
        <v>0</v>
      </c>
      <c r="N211" s="29">
        <f>+Ejecución!M800</f>
        <v>17738000</v>
      </c>
      <c r="O211" s="29">
        <f>+Ejecución!N800</f>
        <v>17738000</v>
      </c>
      <c r="P211" s="29">
        <f>+Ejecución!O800</f>
        <v>0</v>
      </c>
      <c r="Q211" s="35">
        <f t="shared" si="4"/>
        <v>1</v>
      </c>
    </row>
    <row r="212" spans="2:17" ht="12.75">
      <c r="B212" s="2" t="str">
        <f>+Ejecución!A801</f>
        <v>2410801010201</v>
      </c>
      <c r="C212" s="2" t="str">
        <f>+Ejecución!B801</f>
        <v>Alcantarillado - Recolección.</v>
      </c>
      <c r="D212" s="13">
        <f>+Ejecución!C801</f>
        <v>0</v>
      </c>
      <c r="E212" s="13">
        <f>+Ejecución!D801</f>
        <v>30000000</v>
      </c>
      <c r="F212" s="13">
        <f>+Ejecución!E801</f>
        <v>-30000000</v>
      </c>
      <c r="G212" s="13">
        <f>+Ejecución!F801</f>
        <v>0</v>
      </c>
      <c r="H212" s="13">
        <f>+Ejecución!G801</f>
        <v>0</v>
      </c>
      <c r="I212" s="13">
        <f>+Ejecución!H801</f>
        <v>0</v>
      </c>
      <c r="J212" s="13">
        <f>+Ejecución!I801</f>
        <v>0</v>
      </c>
      <c r="K212" s="13">
        <f>+Ejecución!J801</f>
        <v>0</v>
      </c>
      <c r="L212" s="13">
        <f>+Ejecución!K801</f>
        <v>0</v>
      </c>
      <c r="M212" s="13">
        <f>+Ejecución!L801</f>
        <v>0</v>
      </c>
      <c r="N212" s="13">
        <f>+Ejecución!M801</f>
        <v>0</v>
      </c>
      <c r="O212" s="13">
        <f>+Ejecución!N801</f>
        <v>0</v>
      </c>
      <c r="P212" s="13">
        <f>+Ejecución!O801</f>
        <v>0</v>
      </c>
      <c r="Q212" s="36" t="e">
        <f t="shared" si="4"/>
        <v>#DIV/0!</v>
      </c>
    </row>
    <row r="213" spans="2:17" ht="12.75">
      <c r="B213" s="2" t="str">
        <f>+Ejecución!A802</f>
        <v>2410801010202</v>
      </c>
      <c r="C213" s="2" t="str">
        <f>+Ejecución!B802</f>
        <v>Alcantarillado - Transporte</v>
      </c>
      <c r="D213" s="13">
        <f>+Ejecución!C802</f>
        <v>0</v>
      </c>
      <c r="E213" s="13">
        <f>+Ejecución!D802</f>
        <v>31356533.33</v>
      </c>
      <c r="F213" s="13">
        <f>+Ejecución!E802</f>
        <v>-31356533.33</v>
      </c>
      <c r="G213" s="13">
        <f>+Ejecución!F802</f>
        <v>0</v>
      </c>
      <c r="H213" s="13">
        <f>+Ejecución!G802</f>
        <v>0</v>
      </c>
      <c r="I213" s="13">
        <f>+Ejecución!H802</f>
        <v>0</v>
      </c>
      <c r="J213" s="13">
        <f>+Ejecución!I802</f>
        <v>0</v>
      </c>
      <c r="K213" s="13">
        <f>+Ejecución!J802</f>
        <v>0</v>
      </c>
      <c r="L213" s="13">
        <f>+Ejecución!K802</f>
        <v>0</v>
      </c>
      <c r="M213" s="13">
        <f>+Ejecución!L802</f>
        <v>0</v>
      </c>
      <c r="N213" s="13">
        <f>+Ejecución!M802</f>
        <v>0</v>
      </c>
      <c r="O213" s="13">
        <f>+Ejecución!N802</f>
        <v>0</v>
      </c>
      <c r="P213" s="13">
        <f>+Ejecución!O802</f>
        <v>0</v>
      </c>
      <c r="Q213" s="36" t="e">
        <f t="shared" si="4"/>
        <v>#DIV/0!</v>
      </c>
    </row>
    <row r="214" spans="2:17" ht="12.75">
      <c r="B214" s="2" t="str">
        <f>+Ejecución!A803</f>
        <v>2410801010208</v>
      </c>
      <c r="C214" s="2" t="str">
        <f>+Ejecución!B803</f>
        <v>Alcantarillado - Subsidios</v>
      </c>
      <c r="D214" s="13">
        <f>+Ejecución!C803</f>
        <v>0</v>
      </c>
      <c r="E214" s="13">
        <f>+Ejecución!D803</f>
        <v>25860452</v>
      </c>
      <c r="F214" s="13">
        <f>+Ejecución!E803</f>
        <v>-8122452</v>
      </c>
      <c r="G214" s="13">
        <f>+Ejecución!F803</f>
        <v>0</v>
      </c>
      <c r="H214" s="13">
        <f>+Ejecución!G803</f>
        <v>0</v>
      </c>
      <c r="I214" s="13">
        <f>+Ejecución!H803</f>
        <v>17738000</v>
      </c>
      <c r="J214" s="13">
        <f>+Ejecución!I803</f>
        <v>17738000</v>
      </c>
      <c r="K214" s="13">
        <f>+Ejecución!J803</f>
        <v>0</v>
      </c>
      <c r="L214" s="13">
        <f>+Ejecución!K803</f>
        <v>17738000</v>
      </c>
      <c r="M214" s="13">
        <f>+Ejecución!L803</f>
        <v>0</v>
      </c>
      <c r="N214" s="13">
        <f>+Ejecución!M803</f>
        <v>17738000</v>
      </c>
      <c r="O214" s="13">
        <f>+Ejecución!N803</f>
        <v>17738000</v>
      </c>
      <c r="P214" s="13">
        <f>+Ejecución!O803</f>
        <v>0</v>
      </c>
      <c r="Q214" s="36">
        <f t="shared" si="4"/>
        <v>1</v>
      </c>
    </row>
    <row r="215" spans="2:17" s="31" customFormat="1" ht="12.75">
      <c r="B215" s="23" t="str">
        <f>+Ejecución!A804</f>
        <v>24108010103</v>
      </c>
      <c r="C215" s="23" t="str">
        <f>+Ejecución!B804</f>
        <v>SERVICIO ASEO</v>
      </c>
      <c r="D215" s="29">
        <f>+Ejecución!C804</f>
        <v>0</v>
      </c>
      <c r="E215" s="29">
        <f>+Ejecución!D804</f>
        <v>46139179</v>
      </c>
      <c r="F215" s="29">
        <f>+Ejecución!E804</f>
        <v>-28401179</v>
      </c>
      <c r="G215" s="29">
        <f>+Ejecución!F804</f>
        <v>0</v>
      </c>
      <c r="H215" s="29">
        <f>+Ejecución!G804</f>
        <v>0</v>
      </c>
      <c r="I215" s="29">
        <f>+Ejecución!H804</f>
        <v>17738000</v>
      </c>
      <c r="J215" s="29">
        <f>+Ejecución!I804</f>
        <v>17738000</v>
      </c>
      <c r="K215" s="29">
        <f>+Ejecución!J804</f>
        <v>0</v>
      </c>
      <c r="L215" s="29">
        <f>+Ejecución!K804</f>
        <v>17738000</v>
      </c>
      <c r="M215" s="29">
        <f>+Ejecución!L804</f>
        <v>0</v>
      </c>
      <c r="N215" s="29">
        <f>+Ejecución!M804</f>
        <v>17738000</v>
      </c>
      <c r="O215" s="29">
        <f>+Ejecución!N804</f>
        <v>17738000</v>
      </c>
      <c r="P215" s="29">
        <f>+Ejecución!O804</f>
        <v>0</v>
      </c>
      <c r="Q215" s="35">
        <f t="shared" si="4"/>
        <v>1</v>
      </c>
    </row>
    <row r="216" spans="2:17" ht="12.75">
      <c r="B216" s="2" t="str">
        <f>+Ejecución!A805</f>
        <v>2410801010306</v>
      </c>
      <c r="C216" s="2" t="str">
        <f>+Ejecución!B805</f>
        <v>Aseo - Fortalecimiento Institucional</v>
      </c>
      <c r="D216" s="13">
        <f>+Ejecución!C805</f>
        <v>0</v>
      </c>
      <c r="E216" s="13">
        <f>+Ejecución!D805</f>
        <v>27278727</v>
      </c>
      <c r="F216" s="13">
        <f>+Ejecución!E805</f>
        <v>-27278727</v>
      </c>
      <c r="G216" s="13">
        <f>+Ejecución!F805</f>
        <v>0</v>
      </c>
      <c r="H216" s="13">
        <f>+Ejecución!G805</f>
        <v>0</v>
      </c>
      <c r="I216" s="13">
        <f>+Ejecución!H805</f>
        <v>0</v>
      </c>
      <c r="J216" s="13">
        <f>+Ejecución!I805</f>
        <v>0</v>
      </c>
      <c r="K216" s="13">
        <f>+Ejecución!J805</f>
        <v>0</v>
      </c>
      <c r="L216" s="13">
        <f>+Ejecución!K805</f>
        <v>0</v>
      </c>
      <c r="M216" s="13">
        <f>+Ejecución!L805</f>
        <v>0</v>
      </c>
      <c r="N216" s="13">
        <f>+Ejecución!M805</f>
        <v>0</v>
      </c>
      <c r="O216" s="13">
        <f>+Ejecución!N805</f>
        <v>0</v>
      </c>
      <c r="P216" s="13">
        <f>+Ejecución!O805</f>
        <v>0</v>
      </c>
      <c r="Q216" s="36" t="e">
        <f t="shared" si="4"/>
        <v>#DIV/0!</v>
      </c>
    </row>
    <row r="217" spans="2:17" ht="12.75">
      <c r="B217" s="2" t="str">
        <f>+Ejecución!A806</f>
        <v>2410801010307</v>
      </c>
      <c r="C217" s="2" t="str">
        <f>+Ejecución!B806</f>
        <v>Aseo -  Subsidios</v>
      </c>
      <c r="D217" s="13">
        <f>+Ejecución!C806</f>
        <v>0</v>
      </c>
      <c r="E217" s="13">
        <f>+Ejecución!D806</f>
        <v>18860452</v>
      </c>
      <c r="F217" s="13">
        <f>+Ejecución!E806</f>
        <v>-1122452</v>
      </c>
      <c r="G217" s="13">
        <f>+Ejecución!F806</f>
        <v>0</v>
      </c>
      <c r="H217" s="13">
        <f>+Ejecución!G806</f>
        <v>0</v>
      </c>
      <c r="I217" s="13">
        <f>+Ejecución!H806</f>
        <v>17738000</v>
      </c>
      <c r="J217" s="13">
        <f>+Ejecución!I806</f>
        <v>17738000</v>
      </c>
      <c r="K217" s="13">
        <f>+Ejecución!J806</f>
        <v>0</v>
      </c>
      <c r="L217" s="13">
        <f>+Ejecución!K806</f>
        <v>17738000</v>
      </c>
      <c r="M217" s="13">
        <f>+Ejecución!L806</f>
        <v>0</v>
      </c>
      <c r="N217" s="13">
        <f>+Ejecución!M806</f>
        <v>17738000</v>
      </c>
      <c r="O217" s="13">
        <f>+Ejecución!N806</f>
        <v>17738000</v>
      </c>
      <c r="P217" s="13">
        <f>+Ejecución!O806</f>
        <v>0</v>
      </c>
      <c r="Q217" s="36">
        <f t="shared" si="4"/>
        <v>1</v>
      </c>
    </row>
    <row r="218" spans="2:17" s="31" customFormat="1" ht="12.75">
      <c r="B218" s="23" t="str">
        <f>+Ejecución!A807</f>
        <v>24108010104</v>
      </c>
      <c r="C218" s="23" t="str">
        <f>+Ejecución!B807</f>
        <v>TRANSFERENCIA PDA INVERSION</v>
      </c>
      <c r="D218" s="29">
        <f>+Ejecución!C807</f>
        <v>0</v>
      </c>
      <c r="E218" s="29">
        <f>+Ejecución!D807</f>
        <v>90533178</v>
      </c>
      <c r="F218" s="29">
        <f>+Ejecución!E807</f>
        <v>-54319906</v>
      </c>
      <c r="G218" s="29">
        <f>+Ejecución!F807</f>
        <v>0</v>
      </c>
      <c r="H218" s="29">
        <f>+Ejecución!G807</f>
        <v>0</v>
      </c>
      <c r="I218" s="29">
        <f>+Ejecución!H807</f>
        <v>36213272</v>
      </c>
      <c r="J218" s="29">
        <f>+Ejecución!I807</f>
        <v>36213272</v>
      </c>
      <c r="K218" s="29">
        <f>+Ejecución!J807</f>
        <v>0</v>
      </c>
      <c r="L218" s="29">
        <f>+Ejecución!K807</f>
        <v>36213272</v>
      </c>
      <c r="M218" s="29">
        <f>+Ejecución!L807</f>
        <v>0</v>
      </c>
      <c r="N218" s="29">
        <f>+Ejecución!M807</f>
        <v>36213272</v>
      </c>
      <c r="O218" s="29">
        <f>+Ejecución!N807</f>
        <v>36213272</v>
      </c>
      <c r="P218" s="29">
        <f>+Ejecución!O807</f>
        <v>0</v>
      </c>
      <c r="Q218" s="35">
        <f t="shared" si="4"/>
        <v>1</v>
      </c>
    </row>
    <row r="219" spans="2:17" ht="12.75">
      <c r="B219" s="2" t="str">
        <f>+Ejecución!A808</f>
        <v>2410801010401</v>
      </c>
      <c r="C219" s="2" t="str">
        <f>+Ejecución!B808</f>
        <v>Transferencia PDA Inversión</v>
      </c>
      <c r="D219" s="13">
        <f>+Ejecución!C808</f>
        <v>0</v>
      </c>
      <c r="E219" s="13">
        <f>+Ejecución!D808</f>
        <v>90533178</v>
      </c>
      <c r="F219" s="13">
        <f>+Ejecución!E808</f>
        <v>-54319906</v>
      </c>
      <c r="G219" s="13">
        <f>+Ejecución!F808</f>
        <v>0</v>
      </c>
      <c r="H219" s="13">
        <f>+Ejecución!G808</f>
        <v>0</v>
      </c>
      <c r="I219" s="13">
        <f>+Ejecución!H808</f>
        <v>36213272</v>
      </c>
      <c r="J219" s="13">
        <f>+Ejecución!I808</f>
        <v>36213272</v>
      </c>
      <c r="K219" s="13">
        <f>+Ejecución!J808</f>
        <v>0</v>
      </c>
      <c r="L219" s="13">
        <f>+Ejecución!K808</f>
        <v>36213272</v>
      </c>
      <c r="M219" s="13">
        <f>+Ejecución!L808</f>
        <v>0</v>
      </c>
      <c r="N219" s="13">
        <f>+Ejecución!M808</f>
        <v>36213272</v>
      </c>
      <c r="O219" s="13">
        <f>+Ejecución!N808</f>
        <v>36213272</v>
      </c>
      <c r="P219" s="13">
        <f>+Ejecución!O808</f>
        <v>0</v>
      </c>
      <c r="Q219" s="36">
        <f t="shared" si="4"/>
        <v>1</v>
      </c>
    </row>
    <row r="220" spans="2:17" s="31" customFormat="1" ht="22.5">
      <c r="B220" s="23" t="str">
        <f>+Ejecución!A809</f>
        <v>241080103</v>
      </c>
      <c r="C220" s="23" t="str">
        <f>+Ejecución!B809</f>
        <v>INVERSION AGUA POTABLE Y SANEAMIENTO BASICO MUNICIPIOS DESCERTIFICADOS- TRANSFERENCIAS MUNICIPIO</v>
      </c>
      <c r="D220" s="29">
        <f>+Ejecución!C809</f>
        <v>0</v>
      </c>
      <c r="E220" s="29">
        <f>+Ejecución!D809</f>
        <v>151581925</v>
      </c>
      <c r="F220" s="29">
        <f>+Ejecución!E809</f>
        <v>-151581925</v>
      </c>
      <c r="G220" s="29">
        <f>+Ejecución!F809</f>
        <v>0</v>
      </c>
      <c r="H220" s="29">
        <f>+Ejecución!G809</f>
        <v>0</v>
      </c>
      <c r="I220" s="29">
        <f>+Ejecución!H809</f>
        <v>0</v>
      </c>
      <c r="J220" s="29">
        <f>+Ejecución!I809</f>
        <v>0</v>
      </c>
      <c r="K220" s="29">
        <f>+Ejecución!J809</f>
        <v>0</v>
      </c>
      <c r="L220" s="29">
        <f>+Ejecución!K809</f>
        <v>0</v>
      </c>
      <c r="M220" s="29">
        <f>+Ejecución!L809</f>
        <v>0</v>
      </c>
      <c r="N220" s="29">
        <f>+Ejecución!M809</f>
        <v>0</v>
      </c>
      <c r="O220" s="29">
        <f>+Ejecución!N809</f>
        <v>0</v>
      </c>
      <c r="P220" s="29">
        <f>+Ejecución!O809</f>
        <v>0</v>
      </c>
      <c r="Q220" s="35" t="e">
        <f t="shared" si="4"/>
        <v>#DIV/0!</v>
      </c>
    </row>
    <row r="221" spans="2:17" s="31" customFormat="1" ht="12.75">
      <c r="B221" s="23" t="str">
        <f>+Ejecución!A810</f>
        <v>24108010301</v>
      </c>
      <c r="C221" s="23" t="str">
        <f>+Ejecución!B810</f>
        <v>SERVICIO  ACUEDUCTO</v>
      </c>
      <c r="D221" s="29">
        <f>+Ejecución!C810</f>
        <v>0</v>
      </c>
      <c r="E221" s="29">
        <f>+Ejecución!D810</f>
        <v>125952006.33</v>
      </c>
      <c r="F221" s="29">
        <f>+Ejecución!E810</f>
        <v>-125952006.33</v>
      </c>
      <c r="G221" s="29">
        <f>+Ejecución!F810</f>
        <v>0</v>
      </c>
      <c r="H221" s="29">
        <f>+Ejecución!G810</f>
        <v>0</v>
      </c>
      <c r="I221" s="29">
        <f>+Ejecución!H810</f>
        <v>0</v>
      </c>
      <c r="J221" s="29">
        <f>+Ejecución!I810</f>
        <v>0</v>
      </c>
      <c r="K221" s="29">
        <f>+Ejecución!J810</f>
        <v>0</v>
      </c>
      <c r="L221" s="29">
        <f>+Ejecución!K810</f>
        <v>0</v>
      </c>
      <c r="M221" s="29">
        <f>+Ejecución!L810</f>
        <v>0</v>
      </c>
      <c r="N221" s="29">
        <f>+Ejecución!M810</f>
        <v>0</v>
      </c>
      <c r="O221" s="29">
        <f>+Ejecución!N810</f>
        <v>0</v>
      </c>
      <c r="P221" s="29">
        <f>+Ejecución!O810</f>
        <v>0</v>
      </c>
      <c r="Q221" s="35" t="e">
        <f t="shared" si="4"/>
        <v>#DIV/0!</v>
      </c>
    </row>
    <row r="222" spans="2:17" ht="12.75">
      <c r="B222" s="2" t="str">
        <f>+Ejecución!A811</f>
        <v>2410801030105</v>
      </c>
      <c r="C222" s="2" t="str">
        <f>+Ejecución!B811</f>
        <v>Acueducto - Conducción</v>
      </c>
      <c r="D222" s="13">
        <f>+Ejecución!C811</f>
        <v>0</v>
      </c>
      <c r="E222" s="13">
        <f>+Ejecución!D811</f>
        <v>116711250.33</v>
      </c>
      <c r="F222" s="13">
        <f>+Ejecución!E811</f>
        <v>-116711250.33</v>
      </c>
      <c r="G222" s="13">
        <f>+Ejecución!F811</f>
        <v>0</v>
      </c>
      <c r="H222" s="13">
        <f>+Ejecución!G811</f>
        <v>0</v>
      </c>
      <c r="I222" s="13">
        <f>+Ejecución!H811</f>
        <v>0</v>
      </c>
      <c r="J222" s="13">
        <f>+Ejecución!I811</f>
        <v>0</v>
      </c>
      <c r="K222" s="13">
        <f>+Ejecución!J811</f>
        <v>0</v>
      </c>
      <c r="L222" s="13">
        <f>+Ejecución!K811</f>
        <v>0</v>
      </c>
      <c r="M222" s="13">
        <f>+Ejecución!L811</f>
        <v>0</v>
      </c>
      <c r="N222" s="13">
        <f>+Ejecución!M811</f>
        <v>0</v>
      </c>
      <c r="O222" s="13">
        <f>+Ejecución!N811</f>
        <v>0</v>
      </c>
      <c r="P222" s="13">
        <f>+Ejecución!O811</f>
        <v>0</v>
      </c>
      <c r="Q222" s="36" t="e">
        <f t="shared" si="4"/>
        <v>#DIV/0!</v>
      </c>
    </row>
    <row r="223" spans="2:17" ht="12.75">
      <c r="B223" s="2" t="str">
        <f>+Ejecución!A812</f>
        <v>2410801030113</v>
      </c>
      <c r="C223" s="2" t="str">
        <f>+Ejecución!B812</f>
        <v>Acueducto - Subsidios</v>
      </c>
      <c r="D223" s="13">
        <f>+Ejecución!C812</f>
        <v>0</v>
      </c>
      <c r="E223" s="13">
        <f>+Ejecución!D812</f>
        <v>9240756</v>
      </c>
      <c r="F223" s="13">
        <f>+Ejecución!E812</f>
        <v>-9240756</v>
      </c>
      <c r="G223" s="13">
        <f>+Ejecución!F812</f>
        <v>0</v>
      </c>
      <c r="H223" s="13">
        <f>+Ejecución!G812</f>
        <v>0</v>
      </c>
      <c r="I223" s="13">
        <f>+Ejecución!H812</f>
        <v>0</v>
      </c>
      <c r="J223" s="13">
        <f>+Ejecución!I812</f>
        <v>0</v>
      </c>
      <c r="K223" s="13">
        <f>+Ejecución!J812</f>
        <v>0</v>
      </c>
      <c r="L223" s="13">
        <f>+Ejecución!K812</f>
        <v>0</v>
      </c>
      <c r="M223" s="13">
        <f>+Ejecución!L812</f>
        <v>0</v>
      </c>
      <c r="N223" s="13">
        <f>+Ejecución!M812</f>
        <v>0</v>
      </c>
      <c r="O223" s="13">
        <f>+Ejecución!N812</f>
        <v>0</v>
      </c>
      <c r="P223" s="13">
        <f>+Ejecución!O812</f>
        <v>0</v>
      </c>
      <c r="Q223" s="36" t="e">
        <f aca="true" t="shared" si="5" ref="Q223:Q228">+L223/I223</f>
        <v>#DIV/0!</v>
      </c>
    </row>
    <row r="224" spans="2:17" s="31" customFormat="1" ht="12.75">
      <c r="B224" s="23" t="str">
        <f>+Ejecución!A813</f>
        <v>24108010302</v>
      </c>
      <c r="C224" s="23" t="str">
        <f>+Ejecución!B813</f>
        <v>SERVICIO ALCANTARILLADO</v>
      </c>
      <c r="D224" s="29">
        <f>+Ejecución!C813</f>
        <v>0</v>
      </c>
      <c r="E224" s="29">
        <f>+Ejecución!D813</f>
        <v>22549666.67</v>
      </c>
      <c r="F224" s="29">
        <f>+Ejecución!E813</f>
        <v>-22549666.67</v>
      </c>
      <c r="G224" s="29">
        <f>+Ejecución!F813</f>
        <v>0</v>
      </c>
      <c r="H224" s="29">
        <f>+Ejecución!G813</f>
        <v>0</v>
      </c>
      <c r="I224" s="29">
        <f>+Ejecución!H813</f>
        <v>0</v>
      </c>
      <c r="J224" s="29">
        <f>+Ejecución!I813</f>
        <v>0</v>
      </c>
      <c r="K224" s="29">
        <f>+Ejecución!J813</f>
        <v>0</v>
      </c>
      <c r="L224" s="29">
        <f>+Ejecución!K813</f>
        <v>0</v>
      </c>
      <c r="M224" s="29">
        <f>+Ejecución!L813</f>
        <v>0</v>
      </c>
      <c r="N224" s="29">
        <f>+Ejecución!M813</f>
        <v>0</v>
      </c>
      <c r="O224" s="29">
        <f>+Ejecución!N813</f>
        <v>0</v>
      </c>
      <c r="P224" s="29">
        <f>+Ejecución!O813</f>
        <v>0</v>
      </c>
      <c r="Q224" s="35" t="e">
        <f t="shared" si="5"/>
        <v>#DIV/0!</v>
      </c>
    </row>
    <row r="225" spans="2:17" ht="12.75">
      <c r="B225" s="2" t="str">
        <f>+Ejecución!A814</f>
        <v>2410801030202</v>
      </c>
      <c r="C225" s="2" t="str">
        <f>+Ejecución!B814</f>
        <v>Alcantarillado- Transporte</v>
      </c>
      <c r="D225" s="13">
        <f>+Ejecución!C814</f>
        <v>0</v>
      </c>
      <c r="E225" s="13">
        <f>+Ejecución!D814</f>
        <v>19469414.67</v>
      </c>
      <c r="F225" s="13">
        <f>+Ejecución!E814</f>
        <v>-19469414.67</v>
      </c>
      <c r="G225" s="13">
        <f>+Ejecución!F814</f>
        <v>0</v>
      </c>
      <c r="H225" s="13">
        <f>+Ejecución!G814</f>
        <v>0</v>
      </c>
      <c r="I225" s="13">
        <f>+Ejecución!H814</f>
        <v>0</v>
      </c>
      <c r="J225" s="13">
        <f>+Ejecución!I814</f>
        <v>0</v>
      </c>
      <c r="K225" s="13">
        <f>+Ejecución!J814</f>
        <v>0</v>
      </c>
      <c r="L225" s="13">
        <f>+Ejecución!K814</f>
        <v>0</v>
      </c>
      <c r="M225" s="13">
        <f>+Ejecución!L814</f>
        <v>0</v>
      </c>
      <c r="N225" s="13">
        <f>+Ejecución!M814</f>
        <v>0</v>
      </c>
      <c r="O225" s="13">
        <f>+Ejecución!N814</f>
        <v>0</v>
      </c>
      <c r="P225" s="13">
        <f>+Ejecución!O814</f>
        <v>0</v>
      </c>
      <c r="Q225" s="36" t="e">
        <f t="shared" si="5"/>
        <v>#DIV/0!</v>
      </c>
    </row>
    <row r="226" spans="2:17" ht="12.75">
      <c r="B226" s="2" t="str">
        <f>+Ejecución!A815</f>
        <v>2410801030208</v>
      </c>
      <c r="C226" s="2" t="str">
        <f>+Ejecución!B815</f>
        <v>Alcantarillado - Subsidios</v>
      </c>
      <c r="D226" s="13">
        <f>+Ejecución!C815</f>
        <v>0</v>
      </c>
      <c r="E226" s="13">
        <f>+Ejecución!D815</f>
        <v>3080252</v>
      </c>
      <c r="F226" s="13">
        <f>+Ejecución!E815</f>
        <v>-3080252</v>
      </c>
      <c r="G226" s="13">
        <f>+Ejecución!F815</f>
        <v>0</v>
      </c>
      <c r="H226" s="13">
        <f>+Ejecución!G815</f>
        <v>0</v>
      </c>
      <c r="I226" s="13">
        <f>+Ejecución!H815</f>
        <v>0</v>
      </c>
      <c r="J226" s="13">
        <f>+Ejecución!I815</f>
        <v>0</v>
      </c>
      <c r="K226" s="13">
        <f>+Ejecución!J815</f>
        <v>0</v>
      </c>
      <c r="L226" s="13">
        <f>+Ejecución!K815</f>
        <v>0</v>
      </c>
      <c r="M226" s="13">
        <f>+Ejecución!L815</f>
        <v>0</v>
      </c>
      <c r="N226" s="13">
        <f>+Ejecución!M815</f>
        <v>0</v>
      </c>
      <c r="O226" s="13">
        <f>+Ejecución!N815</f>
        <v>0</v>
      </c>
      <c r="P226" s="13">
        <f>+Ejecución!O815</f>
        <v>0</v>
      </c>
      <c r="Q226" s="36" t="e">
        <f t="shared" si="5"/>
        <v>#DIV/0!</v>
      </c>
    </row>
    <row r="227" spans="2:17" s="31" customFormat="1" ht="12.75">
      <c r="B227" s="23" t="str">
        <f>+Ejecución!A816</f>
        <v>24108010303</v>
      </c>
      <c r="C227" s="23" t="str">
        <f>+Ejecución!B816</f>
        <v>SERVICIO ASEO</v>
      </c>
      <c r="D227" s="29">
        <f>+Ejecución!C816</f>
        <v>0</v>
      </c>
      <c r="E227" s="29">
        <f>+Ejecución!D816</f>
        <v>3080252</v>
      </c>
      <c r="F227" s="29">
        <f>+Ejecución!E816</f>
        <v>-3080252</v>
      </c>
      <c r="G227" s="29">
        <f>+Ejecución!F816</f>
        <v>0</v>
      </c>
      <c r="H227" s="29">
        <f>+Ejecución!G816</f>
        <v>0</v>
      </c>
      <c r="I227" s="29">
        <f>+Ejecución!H816</f>
        <v>0</v>
      </c>
      <c r="J227" s="29">
        <f>+Ejecución!I816</f>
        <v>0</v>
      </c>
      <c r="K227" s="29">
        <f>+Ejecución!J816</f>
        <v>0</v>
      </c>
      <c r="L227" s="29">
        <f>+Ejecución!K816</f>
        <v>0</v>
      </c>
      <c r="M227" s="29">
        <f>+Ejecución!L816</f>
        <v>0</v>
      </c>
      <c r="N227" s="29">
        <f>+Ejecución!M816</f>
        <v>0</v>
      </c>
      <c r="O227" s="29">
        <f>+Ejecución!N816</f>
        <v>0</v>
      </c>
      <c r="P227" s="29">
        <f>+Ejecución!O816</f>
        <v>0</v>
      </c>
      <c r="Q227" s="35" t="e">
        <f t="shared" si="5"/>
        <v>#DIV/0!</v>
      </c>
    </row>
    <row r="228" spans="2:17" ht="12.75">
      <c r="B228" s="2" t="str">
        <f>+Ejecución!A817</f>
        <v>2410801030307</v>
      </c>
      <c r="C228" s="2" t="str">
        <f>+Ejecución!B817</f>
        <v>Aseo - Subsidios</v>
      </c>
      <c r="D228" s="13">
        <f>+Ejecución!C817</f>
        <v>0</v>
      </c>
      <c r="E228" s="13">
        <f>+Ejecución!D817</f>
        <v>3080252</v>
      </c>
      <c r="F228" s="13">
        <f>+Ejecución!E817</f>
        <v>-3080252</v>
      </c>
      <c r="G228" s="13">
        <f>+Ejecución!F817</f>
        <v>0</v>
      </c>
      <c r="H228" s="13">
        <f>+Ejecución!G817</f>
        <v>0</v>
      </c>
      <c r="I228" s="13">
        <f>+Ejecución!H817</f>
        <v>0</v>
      </c>
      <c r="J228" s="13">
        <f>+Ejecución!I817</f>
        <v>0</v>
      </c>
      <c r="K228" s="13">
        <f>+Ejecución!J817</f>
        <v>0</v>
      </c>
      <c r="L228" s="13">
        <f>+Ejecución!K817</f>
        <v>0</v>
      </c>
      <c r="M228" s="13">
        <f>+Ejecución!L817</f>
        <v>0</v>
      </c>
      <c r="N228" s="13">
        <f>+Ejecución!M817</f>
        <v>0</v>
      </c>
      <c r="O228" s="13">
        <f>+Ejecución!N817</f>
        <v>0</v>
      </c>
      <c r="P228" s="13">
        <f>+Ejecución!O817</f>
        <v>0</v>
      </c>
      <c r="Q228" s="36" t="e">
        <f t="shared" si="5"/>
        <v>#DIV/0!</v>
      </c>
    </row>
    <row r="230" spans="2:17" ht="12.75">
      <c r="B230" s="62" t="s">
        <v>1499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ht="12.75">
      <c r="B231" s="51" t="s">
        <v>1059</v>
      </c>
      <c r="C231" s="53" t="s">
        <v>1060</v>
      </c>
      <c r="D231" s="48" t="s">
        <v>1061</v>
      </c>
      <c r="E231" s="9" t="s">
        <v>1062</v>
      </c>
      <c r="F231" s="10"/>
      <c r="G231" s="10"/>
      <c r="H231" s="11"/>
      <c r="I231" s="48" t="s">
        <v>1063</v>
      </c>
      <c r="J231" s="48" t="s">
        <v>1064</v>
      </c>
      <c r="K231" s="48" t="s">
        <v>1065</v>
      </c>
      <c r="L231" s="48" t="s">
        <v>1066</v>
      </c>
      <c r="M231" s="48" t="s">
        <v>1067</v>
      </c>
      <c r="N231" s="48" t="s">
        <v>1068</v>
      </c>
      <c r="O231" s="48" t="s">
        <v>1069</v>
      </c>
      <c r="P231" s="48" t="s">
        <v>1070</v>
      </c>
      <c r="Q231" s="66" t="s">
        <v>1071</v>
      </c>
    </row>
    <row r="232" spans="2:17" ht="12.75">
      <c r="B232" s="52"/>
      <c r="C232" s="54"/>
      <c r="D232" s="49"/>
      <c r="E232" s="12" t="s">
        <v>1072</v>
      </c>
      <c r="F232" s="12" t="s">
        <v>1073</v>
      </c>
      <c r="G232" s="12" t="s">
        <v>1074</v>
      </c>
      <c r="H232" s="12" t="s">
        <v>1075</v>
      </c>
      <c r="I232" s="49"/>
      <c r="J232" s="49"/>
      <c r="K232" s="49"/>
      <c r="L232" s="49"/>
      <c r="M232" s="49"/>
      <c r="N232" s="49"/>
      <c r="O232" s="49"/>
      <c r="P232" s="49"/>
      <c r="Q232" s="67"/>
    </row>
    <row r="233" spans="2:17" ht="12" customHeight="1">
      <c r="B233" s="64"/>
      <c r="C233" s="25" t="s">
        <v>1105</v>
      </c>
      <c r="D233" s="26">
        <f>+D5</f>
        <v>350000000</v>
      </c>
      <c r="E233" s="26">
        <f aca="true" t="shared" si="6" ref="E233:P233">+E5</f>
        <v>0</v>
      </c>
      <c r="F233" s="26">
        <f t="shared" si="6"/>
        <v>0</v>
      </c>
      <c r="G233" s="26">
        <f t="shared" si="6"/>
        <v>0</v>
      </c>
      <c r="H233" s="26">
        <f t="shared" si="6"/>
        <v>0</v>
      </c>
      <c r="I233" s="26">
        <f t="shared" si="6"/>
        <v>350000000</v>
      </c>
      <c r="J233" s="26">
        <f t="shared" si="6"/>
        <v>238396977</v>
      </c>
      <c r="K233" s="26">
        <f t="shared" si="6"/>
        <v>111603023</v>
      </c>
      <c r="L233" s="26">
        <f t="shared" si="6"/>
        <v>238396977</v>
      </c>
      <c r="M233" s="26">
        <f t="shared" si="6"/>
        <v>0</v>
      </c>
      <c r="N233" s="26">
        <f t="shared" si="6"/>
        <v>228628372.58</v>
      </c>
      <c r="O233" s="26">
        <f t="shared" si="6"/>
        <v>228628372.58</v>
      </c>
      <c r="P233" s="26">
        <f t="shared" si="6"/>
        <v>0</v>
      </c>
      <c r="Q233" s="36">
        <f>+L233/I233</f>
        <v>0.68113422</v>
      </c>
    </row>
    <row r="234" spans="2:17" ht="12" customHeight="1">
      <c r="B234" s="68"/>
      <c r="C234" s="25" t="s">
        <v>1080</v>
      </c>
      <c r="D234" s="26">
        <f aca="true" t="shared" si="7" ref="D234:P234">+D11+D14+D31+D58+D84+D103+D141+D166+D184+D205</f>
        <v>24269164344</v>
      </c>
      <c r="E234" s="26">
        <f t="shared" si="7"/>
        <v>12497566943.34</v>
      </c>
      <c r="F234" s="26">
        <f t="shared" si="7"/>
        <v>-17105500584.52</v>
      </c>
      <c r="G234" s="26">
        <f t="shared" si="7"/>
        <v>1017251099</v>
      </c>
      <c r="H234" s="26">
        <f t="shared" si="7"/>
        <v>1017251099</v>
      </c>
      <c r="I234" s="26">
        <f t="shared" si="7"/>
        <v>19661230702.82</v>
      </c>
      <c r="J234" s="26">
        <f t="shared" si="7"/>
        <v>18718227530.47</v>
      </c>
      <c r="K234" s="26">
        <f t="shared" si="7"/>
        <v>943003172.35</v>
      </c>
      <c r="L234" s="26">
        <f t="shared" si="7"/>
        <v>18718227530.47</v>
      </c>
      <c r="M234" s="26">
        <f t="shared" si="7"/>
        <v>0</v>
      </c>
      <c r="N234" s="26">
        <f t="shared" si="7"/>
        <v>17985361839.9</v>
      </c>
      <c r="O234" s="26">
        <f t="shared" si="7"/>
        <v>17977376199.9</v>
      </c>
      <c r="P234" s="26">
        <f t="shared" si="7"/>
        <v>7985640</v>
      </c>
      <c r="Q234" s="36">
        <f>+L234/I234</f>
        <v>0.952037429060087</v>
      </c>
    </row>
    <row r="235" spans="2:17" ht="12" customHeight="1">
      <c r="B235" s="65"/>
      <c r="C235" s="25" t="s">
        <v>1114</v>
      </c>
      <c r="D235" s="26">
        <f aca="true" t="shared" si="8" ref="D235:P235">+D21</f>
        <v>200000000</v>
      </c>
      <c r="E235" s="26">
        <f t="shared" si="8"/>
        <v>7062846655.22</v>
      </c>
      <c r="F235" s="26">
        <f t="shared" si="8"/>
        <v>0</v>
      </c>
      <c r="G235" s="26">
        <f t="shared" si="8"/>
        <v>0</v>
      </c>
      <c r="H235" s="26">
        <f t="shared" si="8"/>
        <v>0</v>
      </c>
      <c r="I235" s="26">
        <f t="shared" si="8"/>
        <v>7262846655.22</v>
      </c>
      <c r="J235" s="26">
        <f t="shared" si="8"/>
        <v>1326125784.84</v>
      </c>
      <c r="K235" s="26">
        <f t="shared" si="8"/>
        <v>5936720870.38</v>
      </c>
      <c r="L235" s="26">
        <f t="shared" si="8"/>
        <v>1326125784.84</v>
      </c>
      <c r="M235" s="26">
        <f t="shared" si="8"/>
        <v>0</v>
      </c>
      <c r="N235" s="26">
        <f t="shared" si="8"/>
        <v>1326125784.84</v>
      </c>
      <c r="O235" s="26">
        <f t="shared" si="8"/>
        <v>1326125784.84</v>
      </c>
      <c r="P235" s="26">
        <f t="shared" si="8"/>
        <v>0</v>
      </c>
      <c r="Q235" s="36">
        <f>+L235/I235</f>
        <v>0.1825903599227003</v>
      </c>
    </row>
    <row r="236" spans="2:17" ht="12" customHeight="1">
      <c r="B236" s="61" t="s">
        <v>1175</v>
      </c>
      <c r="C236" s="61"/>
      <c r="D236" s="27">
        <f>SUM(D233:D235)</f>
        <v>24819164344</v>
      </c>
      <c r="E236" s="27">
        <f aca="true" t="shared" si="9" ref="E236:P236">SUM(E233:E235)</f>
        <v>19560413598.56</v>
      </c>
      <c r="F236" s="27">
        <f t="shared" si="9"/>
        <v>-17105500584.52</v>
      </c>
      <c r="G236" s="27">
        <f t="shared" si="9"/>
        <v>1017251099</v>
      </c>
      <c r="H236" s="27">
        <f t="shared" si="9"/>
        <v>1017251099</v>
      </c>
      <c r="I236" s="27">
        <f t="shared" si="9"/>
        <v>27274077358.04</v>
      </c>
      <c r="J236" s="27">
        <f t="shared" si="9"/>
        <v>20282750292.31</v>
      </c>
      <c r="K236" s="27">
        <f t="shared" si="9"/>
        <v>6991327065.7300005</v>
      </c>
      <c r="L236" s="27">
        <f t="shared" si="9"/>
        <v>20282750292.31</v>
      </c>
      <c r="M236" s="27">
        <f t="shared" si="9"/>
        <v>0</v>
      </c>
      <c r="N236" s="27">
        <f t="shared" si="9"/>
        <v>19540115997.320004</v>
      </c>
      <c r="O236" s="27">
        <f t="shared" si="9"/>
        <v>19532130357.320004</v>
      </c>
      <c r="P236" s="27">
        <f t="shared" si="9"/>
        <v>7985640</v>
      </c>
      <c r="Q236" s="35">
        <f>+L236/I236</f>
        <v>0.7436640303555838</v>
      </c>
    </row>
  </sheetData>
  <sheetProtection/>
  <mergeCells count="6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8:Q18"/>
    <mergeCell ref="B19:B20"/>
    <mergeCell ref="C19:C20"/>
    <mergeCell ref="D19:D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28:Q28"/>
    <mergeCell ref="B29:B30"/>
    <mergeCell ref="C29:C30"/>
    <mergeCell ref="D29:D30"/>
    <mergeCell ref="I29:I30"/>
    <mergeCell ref="J29:J30"/>
    <mergeCell ref="K29:K30"/>
    <mergeCell ref="P231:P232"/>
    <mergeCell ref="Q231:Q232"/>
    <mergeCell ref="O29:O30"/>
    <mergeCell ref="P29:P30"/>
    <mergeCell ref="Q29:Q30"/>
    <mergeCell ref="B230:Q230"/>
    <mergeCell ref="B231:B232"/>
    <mergeCell ref="B233:B235"/>
    <mergeCell ref="B236:C236"/>
    <mergeCell ref="L231:L232"/>
    <mergeCell ref="L29:L30"/>
    <mergeCell ref="M29:M30"/>
    <mergeCell ref="N29:N30"/>
    <mergeCell ref="M231:M232"/>
    <mergeCell ref="N231:N232"/>
    <mergeCell ref="O231:O232"/>
    <mergeCell ref="J231:J232"/>
    <mergeCell ref="K231:K232"/>
    <mergeCell ref="C231:C232"/>
    <mergeCell ref="D231:D232"/>
    <mergeCell ref="I231:I23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3" max="3" width="50.7109375" style="0" customWidth="1"/>
    <col min="5" max="5" width="10.8515625" style="0" bestFit="1" customWidth="1"/>
    <col min="6" max="6" width="4.28125" style="0" bestFit="1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57421875" style="0" customWidth="1"/>
    <col min="17" max="17" width="11.421875" style="37" customWidth="1"/>
  </cols>
  <sheetData>
    <row r="2" spans="2:17" ht="12.75">
      <c r="B2" s="63" t="s">
        <v>1144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33.75">
      <c r="B5" s="23" t="str">
        <f>+Ejecución!A289</f>
        <v>214211</v>
      </c>
      <c r="C5" s="23" t="str">
        <f>+Ejecución!B289</f>
        <v>ADQUISICIÓN, CONSERVACIÓN, PROTECCIÓN, RESTAURACIÓN Y APROVECHAMIENTO DE RECURSOS NATURALES Y DEL MEDIO AMBIENTE</v>
      </c>
      <c r="D5" s="29">
        <f>+Ejecución!C289</f>
        <v>1688128894</v>
      </c>
      <c r="E5" s="29">
        <f>+Ejecución!D289</f>
        <v>0</v>
      </c>
      <c r="F5" s="29">
        <f>+Ejecución!E289</f>
        <v>0</v>
      </c>
      <c r="G5" s="29">
        <f>+Ejecución!F289</f>
        <v>820000000</v>
      </c>
      <c r="H5" s="29">
        <f>+Ejecución!G289</f>
        <v>820000000</v>
      </c>
      <c r="I5" s="29">
        <f>+Ejecución!H289</f>
        <v>1688128894</v>
      </c>
      <c r="J5" s="29">
        <f>+Ejecución!I289</f>
        <v>467182290</v>
      </c>
      <c r="K5" s="29">
        <f>+Ejecución!J289</f>
        <v>1220946604</v>
      </c>
      <c r="L5" s="29">
        <f>+Ejecución!K289</f>
        <v>467182290</v>
      </c>
      <c r="M5" s="29">
        <f>+Ejecución!L289</f>
        <v>0</v>
      </c>
      <c r="N5" s="29">
        <f>+Ejecución!M289</f>
        <v>261760800</v>
      </c>
      <c r="O5" s="29">
        <f>+Ejecución!N289</f>
        <v>252760800</v>
      </c>
      <c r="P5" s="29">
        <f>+Ejecución!O289</f>
        <v>9000000</v>
      </c>
      <c r="Q5" s="35">
        <f aca="true" t="shared" si="0" ref="Q5:Q10">+L5/I5</f>
        <v>0.2767456274579943</v>
      </c>
    </row>
    <row r="6" spans="2:17" ht="22.5">
      <c r="B6" s="2" t="str">
        <f>+Ejecución!A290</f>
        <v>21421101</v>
      </c>
      <c r="C6" s="2" t="str">
        <f>+Ejecución!B290</f>
        <v>Apoyo a la implementación de los esquemas de ordenamiento territorial en el departamento de Nariño</v>
      </c>
      <c r="D6" s="13">
        <f>+Ejecución!C290</f>
        <v>130000000</v>
      </c>
      <c r="E6" s="13">
        <f>+Ejecución!D290</f>
        <v>0</v>
      </c>
      <c r="F6" s="13">
        <f>+Ejecución!E290</f>
        <v>0</v>
      </c>
      <c r="G6" s="13">
        <f>+Ejecución!F290</f>
        <v>95000000</v>
      </c>
      <c r="H6" s="13">
        <f>+Ejecución!G290</f>
        <v>130000000</v>
      </c>
      <c r="I6" s="13">
        <f>+Ejecución!H290</f>
        <v>95000000</v>
      </c>
      <c r="J6" s="13">
        <f>+Ejecución!I290</f>
        <v>82979200</v>
      </c>
      <c r="K6" s="13">
        <f>+Ejecución!J290</f>
        <v>12020800</v>
      </c>
      <c r="L6" s="13">
        <f>+Ejecución!K290</f>
        <v>82979200</v>
      </c>
      <c r="M6" s="13">
        <f>+Ejecución!L290</f>
        <v>0</v>
      </c>
      <c r="N6" s="13">
        <f>+Ejecución!M290</f>
        <v>12979200</v>
      </c>
      <c r="O6" s="13">
        <f>+Ejecución!N290</f>
        <v>12979200</v>
      </c>
      <c r="P6" s="13">
        <f>+Ejecución!O290</f>
        <v>0</v>
      </c>
      <c r="Q6" s="36">
        <f t="shared" si="0"/>
        <v>0.8734652631578947</v>
      </c>
    </row>
    <row r="7" spans="2:17" ht="33.75">
      <c r="B7" s="2" t="str">
        <f>+Ejecución!A291</f>
        <v>21421102</v>
      </c>
      <c r="C7" s="2" t="str">
        <f>+Ejecución!B291</f>
        <v>Adquisición de áreas estratégicas para la conservación y preservación del recurso hídrico, Restauración ecológica y mantenimiento en el departamento de Nariño - Ley</v>
      </c>
      <c r="D7" s="13">
        <f>+Ejecución!C291</f>
        <v>928128894</v>
      </c>
      <c r="E7" s="13">
        <f>+Ejecución!D291</f>
        <v>0</v>
      </c>
      <c r="F7" s="13">
        <f>+Ejecución!E291</f>
        <v>0</v>
      </c>
      <c r="G7" s="13">
        <f>+Ejecución!F291</f>
        <v>430000000</v>
      </c>
      <c r="H7" s="13">
        <f>+Ejecución!G291</f>
        <v>130000000</v>
      </c>
      <c r="I7" s="13">
        <f>+Ejecución!H291</f>
        <v>1228128894</v>
      </c>
      <c r="J7" s="13">
        <f>+Ejecución!I291</f>
        <v>318659250</v>
      </c>
      <c r="K7" s="13">
        <f>+Ejecución!J291</f>
        <v>909469644</v>
      </c>
      <c r="L7" s="13">
        <f>+Ejecución!K291</f>
        <v>318659250</v>
      </c>
      <c r="M7" s="13">
        <f>+Ejecución!L291</f>
        <v>0</v>
      </c>
      <c r="N7" s="13">
        <f>+Ejecución!M291</f>
        <v>190578400</v>
      </c>
      <c r="O7" s="13">
        <f>+Ejecución!N291</f>
        <v>190578400</v>
      </c>
      <c r="P7" s="13">
        <f>+Ejecución!O291</f>
        <v>0</v>
      </c>
      <c r="Q7" s="36">
        <f t="shared" si="0"/>
        <v>0.25946726891355104</v>
      </c>
    </row>
    <row r="8" spans="2:17" ht="22.5">
      <c r="B8" s="2" t="str">
        <f>+Ejecución!A292</f>
        <v>21421103</v>
      </c>
      <c r="C8" s="2" t="str">
        <f>+Ejecución!B292</f>
        <v>Apoyo a la  implementación de esquemas de incentivos a la conservación (PSE) en el departamento de Nariño - Ley 99</v>
      </c>
      <c r="D8" s="13">
        <f>+Ejecución!C292</f>
        <v>200000000</v>
      </c>
      <c r="E8" s="13">
        <f>+Ejecución!D292</f>
        <v>0</v>
      </c>
      <c r="F8" s="13">
        <f>+Ejecución!E292</f>
        <v>0</v>
      </c>
      <c r="G8" s="13">
        <f>+Ejecución!F292</f>
        <v>130000000</v>
      </c>
      <c r="H8" s="13">
        <f>+Ejecución!G292</f>
        <v>130000000</v>
      </c>
      <c r="I8" s="13">
        <f>+Ejecución!H292</f>
        <v>200000000</v>
      </c>
      <c r="J8" s="13">
        <f>+Ejecución!I292</f>
        <v>0</v>
      </c>
      <c r="K8" s="13">
        <f>+Ejecución!J292</f>
        <v>200000000</v>
      </c>
      <c r="L8" s="13">
        <f>+Ejecución!K292</f>
        <v>0</v>
      </c>
      <c r="M8" s="13">
        <f>+Ejecución!L292</f>
        <v>0</v>
      </c>
      <c r="N8" s="13">
        <f>+Ejecución!M292</f>
        <v>0</v>
      </c>
      <c r="O8" s="13">
        <f>+Ejecución!N292</f>
        <v>0</v>
      </c>
      <c r="P8" s="13">
        <f>+Ejecución!O292</f>
        <v>0</v>
      </c>
      <c r="Q8" s="36">
        <f t="shared" si="0"/>
        <v>0</v>
      </c>
    </row>
    <row r="9" spans="2:17" ht="33.75">
      <c r="B9" s="2" t="str">
        <f>+Ejecución!A293</f>
        <v>21421104</v>
      </c>
      <c r="C9" s="2" t="str">
        <f>+Ejecución!B293</f>
        <v>Investigación para la conservación de los páramos  y el servicio ecosistémico de regulación hídrica en el departamento de Nariño - Ley 99</v>
      </c>
      <c r="D9" s="13">
        <f>+Ejecución!C293</f>
        <v>300000000</v>
      </c>
      <c r="E9" s="13">
        <f>+Ejecución!D293</f>
        <v>0</v>
      </c>
      <c r="F9" s="13">
        <f>+Ejecución!E293</f>
        <v>0</v>
      </c>
      <c r="G9" s="13">
        <f>+Ejecución!F293</f>
        <v>0</v>
      </c>
      <c r="H9" s="13">
        <f>+Ejecución!G293</f>
        <v>300000000</v>
      </c>
      <c r="I9" s="13">
        <f>+Ejecución!H293</f>
        <v>0</v>
      </c>
      <c r="J9" s="13">
        <f>+Ejecución!I293</f>
        <v>0</v>
      </c>
      <c r="K9" s="13">
        <f>+Ejecución!J293</f>
        <v>0</v>
      </c>
      <c r="L9" s="13">
        <f>+Ejecución!K293</f>
        <v>0</v>
      </c>
      <c r="M9" s="13">
        <f>+Ejecución!L293</f>
        <v>0</v>
      </c>
      <c r="N9" s="13">
        <f>+Ejecución!M293</f>
        <v>0</v>
      </c>
      <c r="O9" s="13">
        <f>+Ejecución!N293</f>
        <v>0</v>
      </c>
      <c r="P9" s="13">
        <f>+Ejecución!O293</f>
        <v>0</v>
      </c>
      <c r="Q9" s="36" t="e">
        <f t="shared" si="0"/>
        <v>#DIV/0!</v>
      </c>
    </row>
    <row r="10" spans="2:17" ht="33.75">
      <c r="B10" s="2" t="str">
        <f>+Ejecución!A294</f>
        <v>21421105</v>
      </c>
      <c r="C10" s="2" t="str">
        <f>+Ejecución!B294</f>
        <v>Apoyo a la implementación de procesos de conservación de la biodiversidad a través de la realización de campañas subregionales de sensibilización y jornadas ecopedagó</v>
      </c>
      <c r="D10" s="13">
        <f>+Ejecución!C294</f>
        <v>130000000</v>
      </c>
      <c r="E10" s="13">
        <f>+Ejecución!D294</f>
        <v>0</v>
      </c>
      <c r="F10" s="13">
        <f>+Ejecución!E294</f>
        <v>0</v>
      </c>
      <c r="G10" s="13">
        <f>+Ejecución!F294</f>
        <v>165000000</v>
      </c>
      <c r="H10" s="13">
        <f>+Ejecución!G294</f>
        <v>130000000</v>
      </c>
      <c r="I10" s="13">
        <f>+Ejecución!H294</f>
        <v>165000000</v>
      </c>
      <c r="J10" s="13">
        <f>+Ejecución!I294</f>
        <v>65543840</v>
      </c>
      <c r="K10" s="13">
        <f>+Ejecución!J294</f>
        <v>99456160</v>
      </c>
      <c r="L10" s="13">
        <f>+Ejecución!K294</f>
        <v>65543840</v>
      </c>
      <c r="M10" s="13">
        <f>+Ejecución!L294</f>
        <v>0</v>
      </c>
      <c r="N10" s="13">
        <f>+Ejecución!M294</f>
        <v>58203200</v>
      </c>
      <c r="O10" s="13">
        <f>+Ejecución!N294</f>
        <v>49203200</v>
      </c>
      <c r="P10" s="13">
        <f>+Ejecución!O294</f>
        <v>9000000</v>
      </c>
      <c r="Q10" s="36">
        <f t="shared" si="0"/>
        <v>0.39723539393939394</v>
      </c>
    </row>
    <row r="12" spans="2:17" ht="12.75">
      <c r="B12" s="63" t="s">
        <v>1156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2:17" ht="12.75">
      <c r="B13" s="51" t="s">
        <v>1059</v>
      </c>
      <c r="C13" s="53" t="s">
        <v>1060</v>
      </c>
      <c r="D13" s="48" t="s">
        <v>1061</v>
      </c>
      <c r="E13" s="9" t="s">
        <v>1062</v>
      </c>
      <c r="F13" s="10"/>
      <c r="G13" s="10"/>
      <c r="H13" s="11"/>
      <c r="I13" s="48" t="s">
        <v>1063</v>
      </c>
      <c r="J13" s="48" t="s">
        <v>1064</v>
      </c>
      <c r="K13" s="48" t="s">
        <v>1065</v>
      </c>
      <c r="L13" s="48" t="s">
        <v>1066</v>
      </c>
      <c r="M13" s="48" t="s">
        <v>1067</v>
      </c>
      <c r="N13" s="48" t="s">
        <v>1068</v>
      </c>
      <c r="O13" s="48" t="s">
        <v>1069</v>
      </c>
      <c r="P13" s="48" t="s">
        <v>1070</v>
      </c>
      <c r="Q13" s="48" t="s">
        <v>1108</v>
      </c>
    </row>
    <row r="14" spans="2:17" ht="12.75">
      <c r="B14" s="52"/>
      <c r="C14" s="54"/>
      <c r="D14" s="49"/>
      <c r="E14" s="12" t="s">
        <v>1072</v>
      </c>
      <c r="F14" s="12" t="s">
        <v>1073</v>
      </c>
      <c r="G14" s="12" t="s">
        <v>1074</v>
      </c>
      <c r="H14" s="12" t="s">
        <v>1075</v>
      </c>
      <c r="I14" s="49"/>
      <c r="J14" s="49"/>
      <c r="K14" s="49"/>
      <c r="L14" s="49"/>
      <c r="M14" s="49"/>
      <c r="N14" s="49"/>
      <c r="O14" s="49"/>
      <c r="P14" s="49"/>
      <c r="Q14" s="50"/>
    </row>
    <row r="15" spans="2:17" s="31" customFormat="1" ht="33.75">
      <c r="B15" s="23" t="str">
        <f>+Ejecución!A396</f>
        <v>2151211</v>
      </c>
      <c r="C15" s="23" t="str">
        <f>+Ejecución!B396</f>
        <v>ADQUISICIÓN, CONSERVACIÓN, PROTECCIÓN, RESTAURACIÓN Y APROVECHAMIENTO DE RECURSOS NATURALES Y DEL MEDIO AMBIENTE</v>
      </c>
      <c r="D15" s="29">
        <f>+Ejecución!C396</f>
        <v>1264951942</v>
      </c>
      <c r="E15" s="29">
        <f>+Ejecución!D396</f>
        <v>1271315776.19</v>
      </c>
      <c r="F15" s="29">
        <f>+Ejecución!E396</f>
        <v>0</v>
      </c>
      <c r="G15" s="29">
        <f>+Ejecución!F396</f>
        <v>0</v>
      </c>
      <c r="H15" s="29">
        <f>+Ejecución!G396</f>
        <v>0</v>
      </c>
      <c r="I15" s="29">
        <f>+Ejecución!H396</f>
        <v>2536267718.19</v>
      </c>
      <c r="J15" s="29">
        <f>+Ejecución!I396</f>
        <v>1327137667</v>
      </c>
      <c r="K15" s="29">
        <f>+Ejecución!J396</f>
        <v>1209130051.19</v>
      </c>
      <c r="L15" s="29">
        <f>+Ejecución!K396</f>
        <v>1327137667</v>
      </c>
      <c r="M15" s="29">
        <f>+Ejecución!L396</f>
        <v>0</v>
      </c>
      <c r="N15" s="29">
        <f>+Ejecución!M396</f>
        <v>192625637</v>
      </c>
      <c r="O15" s="29">
        <f>+Ejecución!N396</f>
        <v>137024060</v>
      </c>
      <c r="P15" s="29">
        <f>+Ejecución!O396</f>
        <v>55601577</v>
      </c>
      <c r="Q15" s="35">
        <f>+L15/I15</f>
        <v>0.5232640298505663</v>
      </c>
    </row>
    <row r="16" spans="2:17" ht="12.75">
      <c r="B16" s="2" t="str">
        <f>+Ejecución!A397</f>
        <v>215121101</v>
      </c>
      <c r="C16" s="2" t="str">
        <f>+Ejecución!B397</f>
        <v>Otros Proyectos de Inversión - Ley 99</v>
      </c>
      <c r="D16" s="13">
        <f>+Ejecución!C397</f>
        <v>1264951942</v>
      </c>
      <c r="E16" s="13">
        <f>+Ejecución!D397</f>
        <v>271315776.19</v>
      </c>
      <c r="F16" s="13">
        <f>+Ejecución!E397</f>
        <v>0</v>
      </c>
      <c r="G16" s="13">
        <f>+Ejecución!F397</f>
        <v>0</v>
      </c>
      <c r="H16" s="13">
        <f>+Ejecución!G397</f>
        <v>0</v>
      </c>
      <c r="I16" s="13">
        <f>+Ejecución!H397</f>
        <v>1536267718.19</v>
      </c>
      <c r="J16" s="13">
        <f>+Ejecución!I397</f>
        <v>928923280</v>
      </c>
      <c r="K16" s="13">
        <f>+Ejecución!J397</f>
        <v>607344438.19</v>
      </c>
      <c r="L16" s="13">
        <f>+Ejecución!K397</f>
        <v>928923280</v>
      </c>
      <c r="M16" s="13">
        <f>+Ejecución!L397</f>
        <v>0</v>
      </c>
      <c r="N16" s="13">
        <f>+Ejecución!M397</f>
        <v>0</v>
      </c>
      <c r="O16" s="13">
        <f>+Ejecución!N397</f>
        <v>0</v>
      </c>
      <c r="P16" s="13">
        <f>+Ejecución!O397</f>
        <v>0</v>
      </c>
      <c r="Q16" s="36">
        <f>+L16/I16</f>
        <v>0.6046623703676068</v>
      </c>
    </row>
    <row r="17" spans="2:17" ht="12.75">
      <c r="B17" s="2" t="str">
        <f>+Ejecución!A398</f>
        <v>215121102</v>
      </c>
      <c r="C17" s="2" t="str">
        <f>+Ejecución!B398</f>
        <v>Otros Proyectos de Inversión</v>
      </c>
      <c r="D17" s="13">
        <f>+Ejecución!C398</f>
        <v>0</v>
      </c>
      <c r="E17" s="13">
        <f>+Ejecución!D398</f>
        <v>1000000000</v>
      </c>
      <c r="F17" s="13">
        <f>+Ejecución!E398</f>
        <v>0</v>
      </c>
      <c r="G17" s="13">
        <f>+Ejecución!F398</f>
        <v>0</v>
      </c>
      <c r="H17" s="13">
        <f>+Ejecución!G398</f>
        <v>0</v>
      </c>
      <c r="I17" s="13">
        <f>+Ejecución!H398</f>
        <v>1000000000</v>
      </c>
      <c r="J17" s="13">
        <f>+Ejecución!I398</f>
        <v>398214387</v>
      </c>
      <c r="K17" s="13">
        <f>+Ejecución!J398</f>
        <v>601785613</v>
      </c>
      <c r="L17" s="13">
        <f>+Ejecución!K398</f>
        <v>398214387</v>
      </c>
      <c r="M17" s="13">
        <f>+Ejecución!L398</f>
        <v>0</v>
      </c>
      <c r="N17" s="13">
        <f>+Ejecución!M398</f>
        <v>192625637</v>
      </c>
      <c r="O17" s="13">
        <f>+Ejecución!N398</f>
        <v>137024060</v>
      </c>
      <c r="P17" s="13">
        <f>+Ejecución!O398</f>
        <v>55601577</v>
      </c>
      <c r="Q17" s="36">
        <f>+L17/I17</f>
        <v>0.398214387</v>
      </c>
    </row>
    <row r="19" spans="2:17" ht="12.75">
      <c r="B19" s="62" t="s">
        <v>1176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2:17" ht="12.75">
      <c r="B20" s="51" t="s">
        <v>1059</v>
      </c>
      <c r="C20" s="53" t="s">
        <v>1060</v>
      </c>
      <c r="D20" s="48" t="s">
        <v>1061</v>
      </c>
      <c r="E20" s="9" t="s">
        <v>1062</v>
      </c>
      <c r="F20" s="10"/>
      <c r="G20" s="10"/>
      <c r="H20" s="11"/>
      <c r="I20" s="48" t="s">
        <v>1063</v>
      </c>
      <c r="J20" s="48" t="s">
        <v>1064</v>
      </c>
      <c r="K20" s="48" t="s">
        <v>1065</v>
      </c>
      <c r="L20" s="48" t="s">
        <v>1066</v>
      </c>
      <c r="M20" s="48" t="s">
        <v>1067</v>
      </c>
      <c r="N20" s="48" t="s">
        <v>1068</v>
      </c>
      <c r="O20" s="48" t="s">
        <v>1069</v>
      </c>
      <c r="P20" s="48" t="s">
        <v>1070</v>
      </c>
      <c r="Q20" s="66" t="s">
        <v>1071</v>
      </c>
    </row>
    <row r="21" spans="2:17" ht="12.75">
      <c r="B21" s="52"/>
      <c r="C21" s="54"/>
      <c r="D21" s="49"/>
      <c r="E21" s="12" t="s">
        <v>1072</v>
      </c>
      <c r="F21" s="12" t="s">
        <v>1073</v>
      </c>
      <c r="G21" s="12" t="s">
        <v>1074</v>
      </c>
      <c r="H21" s="12" t="s">
        <v>1075</v>
      </c>
      <c r="I21" s="49"/>
      <c r="J21" s="49"/>
      <c r="K21" s="49"/>
      <c r="L21" s="49"/>
      <c r="M21" s="49"/>
      <c r="N21" s="49"/>
      <c r="O21" s="49"/>
      <c r="P21" s="49"/>
      <c r="Q21" s="67"/>
    </row>
    <row r="22" spans="2:17" ht="12.75">
      <c r="B22" s="64"/>
      <c r="C22" s="25" t="s">
        <v>1105</v>
      </c>
      <c r="D22" s="26">
        <f>+D5</f>
        <v>1688128894</v>
      </c>
      <c r="E22" s="26">
        <f aca="true" t="shared" si="1" ref="E22:P22">+E5</f>
        <v>0</v>
      </c>
      <c r="F22" s="26">
        <f t="shared" si="1"/>
        <v>0</v>
      </c>
      <c r="G22" s="26">
        <f t="shared" si="1"/>
        <v>820000000</v>
      </c>
      <c r="H22" s="26">
        <f t="shared" si="1"/>
        <v>820000000</v>
      </c>
      <c r="I22" s="26">
        <f t="shared" si="1"/>
        <v>1688128894</v>
      </c>
      <c r="J22" s="26">
        <f t="shared" si="1"/>
        <v>467182290</v>
      </c>
      <c r="K22" s="26">
        <f t="shared" si="1"/>
        <v>1220946604</v>
      </c>
      <c r="L22" s="26">
        <f t="shared" si="1"/>
        <v>467182290</v>
      </c>
      <c r="M22" s="26">
        <f t="shared" si="1"/>
        <v>0</v>
      </c>
      <c r="N22" s="26">
        <f t="shared" si="1"/>
        <v>261760800</v>
      </c>
      <c r="O22" s="26">
        <f t="shared" si="1"/>
        <v>252760800</v>
      </c>
      <c r="P22" s="26">
        <f t="shared" si="1"/>
        <v>9000000</v>
      </c>
      <c r="Q22" s="36">
        <f>+L22/I22</f>
        <v>0.2767456274579943</v>
      </c>
    </row>
    <row r="23" spans="2:17" ht="12.75">
      <c r="B23" s="68"/>
      <c r="C23" s="25" t="s">
        <v>1113</v>
      </c>
      <c r="D23" s="26">
        <f>+D15</f>
        <v>1264951942</v>
      </c>
      <c r="E23" s="26">
        <f aca="true" t="shared" si="2" ref="E23:P23">+E15</f>
        <v>1271315776.19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2536267718.19</v>
      </c>
      <c r="J23" s="26">
        <f t="shared" si="2"/>
        <v>1327137667</v>
      </c>
      <c r="K23" s="26">
        <f t="shared" si="2"/>
        <v>1209130051.19</v>
      </c>
      <c r="L23" s="26">
        <f t="shared" si="2"/>
        <v>1327137667</v>
      </c>
      <c r="M23" s="26">
        <f t="shared" si="2"/>
        <v>0</v>
      </c>
      <c r="N23" s="26">
        <f t="shared" si="2"/>
        <v>192625637</v>
      </c>
      <c r="O23" s="26">
        <f t="shared" si="2"/>
        <v>137024060</v>
      </c>
      <c r="P23" s="26">
        <f t="shared" si="2"/>
        <v>55601577</v>
      </c>
      <c r="Q23" s="36">
        <f>+L23/I23</f>
        <v>0.5232640298505663</v>
      </c>
    </row>
    <row r="24" spans="2:17" ht="12.75">
      <c r="B24" s="61" t="s">
        <v>1177</v>
      </c>
      <c r="C24" s="61"/>
      <c r="D24" s="27">
        <f aca="true" t="shared" si="3" ref="D24:P24">SUM(D22:D23)</f>
        <v>2953080836</v>
      </c>
      <c r="E24" s="27">
        <f t="shared" si="3"/>
        <v>1271315776.19</v>
      </c>
      <c r="F24" s="27">
        <f t="shared" si="3"/>
        <v>0</v>
      </c>
      <c r="G24" s="27">
        <f t="shared" si="3"/>
        <v>820000000</v>
      </c>
      <c r="H24" s="27">
        <f t="shared" si="3"/>
        <v>820000000</v>
      </c>
      <c r="I24" s="27">
        <f t="shared" si="3"/>
        <v>4224396612.19</v>
      </c>
      <c r="J24" s="27">
        <f t="shared" si="3"/>
        <v>1794319957</v>
      </c>
      <c r="K24" s="27">
        <f t="shared" si="3"/>
        <v>2430076655.19</v>
      </c>
      <c r="L24" s="27">
        <f t="shared" si="3"/>
        <v>1794319957</v>
      </c>
      <c r="M24" s="27">
        <f t="shared" si="3"/>
        <v>0</v>
      </c>
      <c r="N24" s="27">
        <f t="shared" si="3"/>
        <v>454386437</v>
      </c>
      <c r="O24" s="27">
        <f t="shared" si="3"/>
        <v>389784860</v>
      </c>
      <c r="P24" s="27">
        <f t="shared" si="3"/>
        <v>64601577</v>
      </c>
      <c r="Q24" s="35">
        <f>+L24/I24</f>
        <v>0.4247517744480421</v>
      </c>
    </row>
  </sheetData>
  <sheetProtection/>
  <mergeCells count="41">
    <mergeCell ref="Q20:Q21"/>
    <mergeCell ref="B22:B23"/>
    <mergeCell ref="B24:C24"/>
    <mergeCell ref="B19:Q19"/>
    <mergeCell ref="B20:B21"/>
    <mergeCell ref="C20:C21"/>
    <mergeCell ref="D20:D21"/>
    <mergeCell ref="I20:I21"/>
    <mergeCell ref="M20:M21"/>
    <mergeCell ref="B13:B14"/>
    <mergeCell ref="C13:C14"/>
    <mergeCell ref="D13:D14"/>
    <mergeCell ref="J20:J21"/>
    <mergeCell ref="K20:K21"/>
    <mergeCell ref="L20:L21"/>
    <mergeCell ref="O13:O14"/>
    <mergeCell ref="P13:P14"/>
    <mergeCell ref="N20:N21"/>
    <mergeCell ref="L13:L14"/>
    <mergeCell ref="M13:M14"/>
    <mergeCell ref="N13:N14"/>
    <mergeCell ref="O20:O21"/>
    <mergeCell ref="P20:P21"/>
    <mergeCell ref="Q13:Q14"/>
    <mergeCell ref="O3:O4"/>
    <mergeCell ref="P3:P4"/>
    <mergeCell ref="Q3:Q4"/>
    <mergeCell ref="B12:Q12"/>
    <mergeCell ref="I13:I14"/>
    <mergeCell ref="J13:J14"/>
    <mergeCell ref="K13:K14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9.421875" style="37" customWidth="1"/>
  </cols>
  <sheetData>
    <row r="2" spans="2:17" ht="12.75">
      <c r="B2" s="63" t="s">
        <v>1145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+Ejecución!A296</f>
        <v>214221</v>
      </c>
      <c r="C5" s="23" t="str">
        <f>+Ejecución!B296</f>
        <v>PLAN PARA LA GESTIÓN DEL RIESGO DE DESASTRES</v>
      </c>
      <c r="D5" s="29">
        <f>+Ejecución!C296</f>
        <v>1136530304</v>
      </c>
      <c r="E5" s="29">
        <f>+Ejecución!D296</f>
        <v>0</v>
      </c>
      <c r="F5" s="29">
        <f>+Ejecución!E296</f>
        <v>0</v>
      </c>
      <c r="G5" s="29">
        <f>+Ejecución!F296</f>
        <v>0</v>
      </c>
      <c r="H5" s="29">
        <f>+Ejecución!G296</f>
        <v>0</v>
      </c>
      <c r="I5" s="29">
        <f>+Ejecución!H296</f>
        <v>1136530304</v>
      </c>
      <c r="J5" s="29">
        <f>+Ejecución!I296</f>
        <v>836372970</v>
      </c>
      <c r="K5" s="29">
        <f>+Ejecución!J296</f>
        <v>300157334</v>
      </c>
      <c r="L5" s="29">
        <f>+Ejecución!K296</f>
        <v>836372970</v>
      </c>
      <c r="M5" s="29">
        <f>+Ejecución!L296</f>
        <v>0</v>
      </c>
      <c r="N5" s="29">
        <f>+Ejecución!M296</f>
        <v>608098548</v>
      </c>
      <c r="O5" s="29">
        <f>+Ejecución!N296</f>
        <v>603928548</v>
      </c>
      <c r="P5" s="29">
        <f>+Ejecución!O296</f>
        <v>4170000</v>
      </c>
      <c r="Q5" s="35">
        <f>+L5/I5</f>
        <v>0.7359002809308286</v>
      </c>
    </row>
    <row r="6" spans="2:17" ht="22.5">
      <c r="B6" s="2" t="str">
        <f>+Ejecución!A297</f>
        <v>21422101</v>
      </c>
      <c r="C6" s="2" t="str">
        <f>+Ejecución!B297</f>
        <v>Implementación de procesos de conocimientos de Gestión del Riesgo en el Departamento de Nariño</v>
      </c>
      <c r="D6" s="13">
        <f>+Ejecución!C297</f>
        <v>358000000</v>
      </c>
      <c r="E6" s="13">
        <f>+Ejecución!D297</f>
        <v>0</v>
      </c>
      <c r="F6" s="13">
        <f>+Ejecución!E297</f>
        <v>0</v>
      </c>
      <c r="G6" s="13">
        <f>+Ejecución!F297</f>
        <v>0</v>
      </c>
      <c r="H6" s="13">
        <f>+Ejecución!G297</f>
        <v>0</v>
      </c>
      <c r="I6" s="13">
        <f>+Ejecución!H297</f>
        <v>358000000</v>
      </c>
      <c r="J6" s="13">
        <f>+Ejecución!I297</f>
        <v>113929000</v>
      </c>
      <c r="K6" s="13">
        <f>+Ejecución!J297</f>
        <v>244071000</v>
      </c>
      <c r="L6" s="13">
        <f>+Ejecución!K297</f>
        <v>113929000</v>
      </c>
      <c r="M6" s="13">
        <f>+Ejecución!L297</f>
        <v>0</v>
      </c>
      <c r="N6" s="13">
        <f>+Ejecución!M297</f>
        <v>44000000</v>
      </c>
      <c r="O6" s="13">
        <f>+Ejecución!N297</f>
        <v>44000000</v>
      </c>
      <c r="P6" s="13">
        <f>+Ejecución!O297</f>
        <v>0</v>
      </c>
      <c r="Q6" s="36">
        <f>+L6/I6</f>
        <v>0.31823743016759776</v>
      </c>
    </row>
    <row r="7" spans="2:17" ht="22.5">
      <c r="B7" s="2" t="str">
        <f>+Ejecución!A298</f>
        <v>21422102</v>
      </c>
      <c r="C7" s="2" t="str">
        <f>+Ejecución!B298</f>
        <v>Mejoramiento de la capacidad de respuesta ante una emergencia o desastre en el departamento de Nariño</v>
      </c>
      <c r="D7" s="13">
        <f>+Ejecución!C298</f>
        <v>372730304</v>
      </c>
      <c r="E7" s="13">
        <f>+Ejecución!D298</f>
        <v>0</v>
      </c>
      <c r="F7" s="13">
        <f>+Ejecución!E298</f>
        <v>0</v>
      </c>
      <c r="G7" s="13">
        <f>+Ejecución!F298</f>
        <v>0</v>
      </c>
      <c r="H7" s="13">
        <f>+Ejecución!G298</f>
        <v>0</v>
      </c>
      <c r="I7" s="13">
        <f>+Ejecución!H298</f>
        <v>372730304</v>
      </c>
      <c r="J7" s="13">
        <f>+Ejecución!I298</f>
        <v>372729984</v>
      </c>
      <c r="K7" s="13">
        <f>+Ejecución!J298</f>
        <v>320</v>
      </c>
      <c r="L7" s="13">
        <f>+Ejecución!K298</f>
        <v>372729984</v>
      </c>
      <c r="M7" s="13">
        <f>+Ejecución!L298</f>
        <v>0</v>
      </c>
      <c r="N7" s="13">
        <f>+Ejecución!M298</f>
        <v>372722348</v>
      </c>
      <c r="O7" s="13">
        <f>+Ejecución!N298</f>
        <v>372722348</v>
      </c>
      <c r="P7" s="13">
        <f>+Ejecución!O298</f>
        <v>0</v>
      </c>
      <c r="Q7" s="36">
        <f>+L7/I7</f>
        <v>0.9999991414703968</v>
      </c>
    </row>
    <row r="8" spans="2:17" ht="22.5">
      <c r="B8" s="2" t="str">
        <f>+Ejecución!A299</f>
        <v>21422103</v>
      </c>
      <c r="C8" s="2" t="str">
        <f>+Ejecución!B299</f>
        <v>Asistencia técnica en gestión del riesgo y construcción de obras de mitigación en el departamento de Nariño</v>
      </c>
      <c r="D8" s="13">
        <f>+Ejecución!C299</f>
        <v>405800000</v>
      </c>
      <c r="E8" s="13">
        <f>+Ejecución!D299</f>
        <v>0</v>
      </c>
      <c r="F8" s="13">
        <f>+Ejecución!E299</f>
        <v>0</v>
      </c>
      <c r="G8" s="13">
        <f>+Ejecución!F299</f>
        <v>0</v>
      </c>
      <c r="H8" s="13">
        <f>+Ejecución!G299</f>
        <v>0</v>
      </c>
      <c r="I8" s="13">
        <f>+Ejecución!H299</f>
        <v>405800000</v>
      </c>
      <c r="J8" s="13">
        <f>+Ejecución!I299</f>
        <v>349713986</v>
      </c>
      <c r="K8" s="13">
        <f>+Ejecución!J299</f>
        <v>56086014</v>
      </c>
      <c r="L8" s="13">
        <f>+Ejecución!K299</f>
        <v>349713986</v>
      </c>
      <c r="M8" s="13">
        <f>+Ejecución!L299</f>
        <v>0</v>
      </c>
      <c r="N8" s="13">
        <f>+Ejecución!M299</f>
        <v>191376200</v>
      </c>
      <c r="O8" s="13">
        <f>+Ejecución!N299</f>
        <v>187206200</v>
      </c>
      <c r="P8" s="13">
        <f>+Ejecución!O299</f>
        <v>4170000</v>
      </c>
      <c r="Q8" s="36">
        <f>+L8/I8</f>
        <v>0.8617890241498275</v>
      </c>
    </row>
    <row r="10" spans="2:17" ht="12.75">
      <c r="B10" s="63" t="s">
        <v>1157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51" t="s">
        <v>1059</v>
      </c>
      <c r="C11" s="53" t="s">
        <v>1060</v>
      </c>
      <c r="D11" s="48" t="s">
        <v>1061</v>
      </c>
      <c r="E11" s="9" t="s">
        <v>1062</v>
      </c>
      <c r="F11" s="10"/>
      <c r="G11" s="10"/>
      <c r="H11" s="11"/>
      <c r="I11" s="48" t="s">
        <v>1063</v>
      </c>
      <c r="J11" s="48" t="s">
        <v>1064</v>
      </c>
      <c r="K11" s="48" t="s">
        <v>1065</v>
      </c>
      <c r="L11" s="48" t="s">
        <v>1066</v>
      </c>
      <c r="M11" s="48" t="s">
        <v>1067</v>
      </c>
      <c r="N11" s="48" t="s">
        <v>1068</v>
      </c>
      <c r="O11" s="48" t="s">
        <v>1069</v>
      </c>
      <c r="P11" s="48" t="s">
        <v>1070</v>
      </c>
      <c r="Q11" s="48" t="s">
        <v>1108</v>
      </c>
    </row>
    <row r="12" spans="2:17" ht="12.75">
      <c r="B12" s="52"/>
      <c r="C12" s="54"/>
      <c r="D12" s="49"/>
      <c r="E12" s="12" t="s">
        <v>1072</v>
      </c>
      <c r="F12" s="12" t="s">
        <v>1073</v>
      </c>
      <c r="G12" s="12" t="s">
        <v>1074</v>
      </c>
      <c r="H12" s="12" t="s">
        <v>1075</v>
      </c>
      <c r="I12" s="49"/>
      <c r="J12" s="49"/>
      <c r="K12" s="49"/>
      <c r="L12" s="49"/>
      <c r="M12" s="49"/>
      <c r="N12" s="49"/>
      <c r="O12" s="49"/>
      <c r="P12" s="49"/>
      <c r="Q12" s="50"/>
    </row>
    <row r="13" spans="2:17" s="31" customFormat="1" ht="12.75">
      <c r="B13" s="23" t="str">
        <f>+Ejecución!A400</f>
        <v>2151221</v>
      </c>
      <c r="C13" s="23" t="str">
        <f>+Ejecución!B400</f>
        <v>PLAN PARA LA GESTIÓN DEL RIESGO DE DESASTRES</v>
      </c>
      <c r="D13" s="29">
        <f>+Ejecución!C400</f>
        <v>579128118</v>
      </c>
      <c r="E13" s="29">
        <f>+Ejecución!D400</f>
        <v>67548729</v>
      </c>
      <c r="F13" s="29">
        <f>+Ejecución!E400</f>
        <v>0</v>
      </c>
      <c r="G13" s="29">
        <f>+Ejecución!F400</f>
        <v>0</v>
      </c>
      <c r="H13" s="29">
        <f>+Ejecución!G400</f>
        <v>0</v>
      </c>
      <c r="I13" s="29">
        <f>+Ejecución!H400</f>
        <v>646676847</v>
      </c>
      <c r="J13" s="29">
        <f>+Ejecución!I400</f>
        <v>291044744</v>
      </c>
      <c r="K13" s="29">
        <f>+Ejecución!J400</f>
        <v>355632103</v>
      </c>
      <c r="L13" s="29">
        <f>+Ejecución!K400</f>
        <v>291044744</v>
      </c>
      <c r="M13" s="29">
        <f>+Ejecución!L400</f>
        <v>0</v>
      </c>
      <c r="N13" s="29">
        <f>+Ejecución!M400</f>
        <v>114644400</v>
      </c>
      <c r="O13" s="29">
        <f>+Ejecución!N400</f>
        <v>75768944</v>
      </c>
      <c r="P13" s="29">
        <f>+Ejecución!O400</f>
        <v>38875456</v>
      </c>
      <c r="Q13" s="35">
        <f>+L13/I13</f>
        <v>0.45006210652227047</v>
      </c>
    </row>
    <row r="14" spans="2:17" ht="12.75">
      <c r="B14" s="2" t="str">
        <f>+Ejecución!A401</f>
        <v>215122101</v>
      </c>
      <c r="C14" s="2" t="str">
        <f>+Ejecución!B401</f>
        <v>Otros Proyectos de Inversión</v>
      </c>
      <c r="D14" s="13">
        <f>+Ejecución!C401</f>
        <v>579128118</v>
      </c>
      <c r="E14" s="13">
        <f>+Ejecución!D401</f>
        <v>34765049</v>
      </c>
      <c r="F14" s="13">
        <f>+Ejecución!E401</f>
        <v>0</v>
      </c>
      <c r="G14" s="13">
        <f>+Ejecución!F401</f>
        <v>0</v>
      </c>
      <c r="H14" s="13">
        <f>+Ejecución!G401</f>
        <v>0</v>
      </c>
      <c r="I14" s="13">
        <f>+Ejecución!H401</f>
        <v>613893167</v>
      </c>
      <c r="J14" s="13">
        <f>+Ejecución!I401</f>
        <v>291044744</v>
      </c>
      <c r="K14" s="13">
        <f>+Ejecución!J401</f>
        <v>322848423</v>
      </c>
      <c r="L14" s="13">
        <f>+Ejecución!K401</f>
        <v>291044744</v>
      </c>
      <c r="M14" s="13">
        <f>+Ejecución!L401</f>
        <v>0</v>
      </c>
      <c r="N14" s="13">
        <f>+Ejecución!M401</f>
        <v>114644400</v>
      </c>
      <c r="O14" s="13">
        <f>+Ejecución!N401</f>
        <v>75768944</v>
      </c>
      <c r="P14" s="13">
        <f>+Ejecución!O401</f>
        <v>38875456</v>
      </c>
      <c r="Q14" s="36">
        <f>+L14/I14</f>
        <v>0.47409673155720267</v>
      </c>
    </row>
    <row r="15" spans="2:17" ht="12.75">
      <c r="B15" s="2" t="str">
        <f>+Ejecución!A402</f>
        <v>215122102</v>
      </c>
      <c r="C15" s="2" t="str">
        <f>+Ejecución!B402</f>
        <v>Otros Proyectos de Inversión - Ajuste 2016</v>
      </c>
      <c r="D15" s="13">
        <f>+Ejecución!C402</f>
        <v>0</v>
      </c>
      <c r="E15" s="13">
        <f>+Ejecución!D402</f>
        <v>32783680</v>
      </c>
      <c r="F15" s="13">
        <f>+Ejecución!E402</f>
        <v>0</v>
      </c>
      <c r="G15" s="13">
        <f>+Ejecución!F402</f>
        <v>0</v>
      </c>
      <c r="H15" s="13">
        <f>+Ejecución!G402</f>
        <v>0</v>
      </c>
      <c r="I15" s="13">
        <f>+Ejecución!H402</f>
        <v>32783680</v>
      </c>
      <c r="J15" s="13">
        <f>+Ejecución!I402</f>
        <v>0</v>
      </c>
      <c r="K15" s="13">
        <f>+Ejecución!J402</f>
        <v>32783680</v>
      </c>
      <c r="L15" s="13">
        <f>+Ejecución!K402</f>
        <v>0</v>
      </c>
      <c r="M15" s="13">
        <f>+Ejecución!L402</f>
        <v>0</v>
      </c>
      <c r="N15" s="13">
        <f>+Ejecución!M402</f>
        <v>0</v>
      </c>
      <c r="O15" s="13">
        <f>+Ejecución!N402</f>
        <v>0</v>
      </c>
      <c r="P15" s="13">
        <f>+Ejecución!O402</f>
        <v>0</v>
      </c>
      <c r="Q15" s="36">
        <f>+L15/I15</f>
        <v>0</v>
      </c>
    </row>
    <row r="17" spans="2:17" ht="12.75">
      <c r="B17" s="63" t="s">
        <v>1167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2:17" ht="12.75">
      <c r="B18" s="51" t="s">
        <v>1059</v>
      </c>
      <c r="C18" s="53" t="s">
        <v>1060</v>
      </c>
      <c r="D18" s="48" t="s">
        <v>1061</v>
      </c>
      <c r="E18" s="9" t="s">
        <v>1062</v>
      </c>
      <c r="F18" s="10"/>
      <c r="G18" s="10"/>
      <c r="H18" s="11"/>
      <c r="I18" s="48" t="s">
        <v>1063</v>
      </c>
      <c r="J18" s="48" t="s">
        <v>1064</v>
      </c>
      <c r="K18" s="48" t="s">
        <v>1065</v>
      </c>
      <c r="L18" s="48" t="s">
        <v>1066</v>
      </c>
      <c r="M18" s="48" t="s">
        <v>1067</v>
      </c>
      <c r="N18" s="48" t="s">
        <v>1068</v>
      </c>
      <c r="O18" s="48" t="s">
        <v>1069</v>
      </c>
      <c r="P18" s="48" t="s">
        <v>1070</v>
      </c>
      <c r="Q18" s="48" t="s">
        <v>1108</v>
      </c>
    </row>
    <row r="19" spans="2:17" ht="12.75">
      <c r="B19" s="52"/>
      <c r="C19" s="54"/>
      <c r="D19" s="49"/>
      <c r="E19" s="12" t="s">
        <v>1072</v>
      </c>
      <c r="F19" s="12" t="s">
        <v>1073</v>
      </c>
      <c r="G19" s="12" t="s">
        <v>1074</v>
      </c>
      <c r="H19" s="12" t="s">
        <v>1075</v>
      </c>
      <c r="I19" s="49"/>
      <c r="J19" s="49"/>
      <c r="K19" s="49"/>
      <c r="L19" s="49"/>
      <c r="M19" s="49"/>
      <c r="N19" s="49"/>
      <c r="O19" s="49"/>
      <c r="P19" s="49"/>
      <c r="Q19" s="50"/>
    </row>
    <row r="20" spans="2:17" s="31" customFormat="1" ht="12.75">
      <c r="B20" s="23" t="str">
        <f>+Ejecución!A539</f>
        <v>2231221</v>
      </c>
      <c r="C20" s="23" t="str">
        <f>+Ejecución!B539</f>
        <v>PLAN PARA LA GESTIÓN DEL RIESGO DE DESASTRES</v>
      </c>
      <c r="D20" s="29">
        <f>+Ejecución!C539</f>
        <v>0</v>
      </c>
      <c r="E20" s="29">
        <f>+Ejecución!D539</f>
        <v>192000000</v>
      </c>
      <c r="F20" s="29">
        <f>+Ejecución!E539</f>
        <v>0</v>
      </c>
      <c r="G20" s="29">
        <f>+Ejecución!F539</f>
        <v>0</v>
      </c>
      <c r="H20" s="29">
        <f>+Ejecución!G539</f>
        <v>0</v>
      </c>
      <c r="I20" s="29">
        <f>+Ejecución!H539</f>
        <v>192000000</v>
      </c>
      <c r="J20" s="29">
        <f>+Ejecución!I539</f>
        <v>0</v>
      </c>
      <c r="K20" s="29">
        <f>+Ejecución!J539</f>
        <v>192000000</v>
      </c>
      <c r="L20" s="29">
        <f>+Ejecución!K539</f>
        <v>0</v>
      </c>
      <c r="M20" s="29">
        <f>+Ejecución!L539</f>
        <v>0</v>
      </c>
      <c r="N20" s="29">
        <f>+Ejecución!M539</f>
        <v>0</v>
      </c>
      <c r="O20" s="29">
        <f>+Ejecución!N539</f>
        <v>0</v>
      </c>
      <c r="P20" s="29">
        <f>+Ejecución!O539</f>
        <v>0</v>
      </c>
      <c r="Q20" s="35">
        <f>+L20/I20</f>
        <v>0</v>
      </c>
    </row>
    <row r="21" spans="2:17" ht="12.75">
      <c r="B21" s="2" t="str">
        <f>+Ejecución!A540</f>
        <v>223122101</v>
      </c>
      <c r="C21" s="2" t="str">
        <f>+Ejecución!B540</f>
        <v>Otros Proyectos de Inversión - Convenio N° 891-15 El Charco.</v>
      </c>
      <c r="D21" s="13">
        <f>+Ejecución!C540</f>
        <v>0</v>
      </c>
      <c r="E21" s="13">
        <f>+Ejecución!D540</f>
        <v>10000000</v>
      </c>
      <c r="F21" s="13">
        <f>+Ejecución!E540</f>
        <v>0</v>
      </c>
      <c r="G21" s="13">
        <f>+Ejecución!F540</f>
        <v>0</v>
      </c>
      <c r="H21" s="13">
        <f>+Ejecución!G540</f>
        <v>0</v>
      </c>
      <c r="I21" s="13">
        <f>+Ejecución!H540</f>
        <v>10000000</v>
      </c>
      <c r="J21" s="13">
        <f>+Ejecución!I540</f>
        <v>0</v>
      </c>
      <c r="K21" s="13">
        <f>+Ejecución!J540</f>
        <v>10000000</v>
      </c>
      <c r="L21" s="13">
        <f>+Ejecución!K540</f>
        <v>0</v>
      </c>
      <c r="M21" s="13">
        <f>+Ejecución!L540</f>
        <v>0</v>
      </c>
      <c r="N21" s="13">
        <f>+Ejecución!M540</f>
        <v>0</v>
      </c>
      <c r="O21" s="13">
        <f>+Ejecución!N540</f>
        <v>0</v>
      </c>
      <c r="P21" s="13">
        <f>+Ejecución!O540</f>
        <v>0</v>
      </c>
      <c r="Q21" s="36">
        <f>+L21/I21</f>
        <v>0</v>
      </c>
    </row>
    <row r="22" spans="2:17" ht="12.75">
      <c r="B22" s="2" t="str">
        <f>+Ejecución!A541</f>
        <v>223122102</v>
      </c>
      <c r="C22" s="2" t="str">
        <f>+Ejecución!B541</f>
        <v>Otros Proyectos de Inversión - Fondo de Calamidad</v>
      </c>
      <c r="D22" s="13">
        <f>+Ejecución!C541</f>
        <v>0</v>
      </c>
      <c r="E22" s="13">
        <f>+Ejecución!D541</f>
        <v>182000000</v>
      </c>
      <c r="F22" s="13">
        <f>+Ejecución!E541</f>
        <v>0</v>
      </c>
      <c r="G22" s="13">
        <f>+Ejecución!F541</f>
        <v>0</v>
      </c>
      <c r="H22" s="13">
        <f>+Ejecución!G541</f>
        <v>0</v>
      </c>
      <c r="I22" s="13">
        <f>+Ejecución!H541</f>
        <v>182000000</v>
      </c>
      <c r="J22" s="13">
        <f>+Ejecución!I541</f>
        <v>0</v>
      </c>
      <c r="K22" s="13">
        <f>+Ejecución!J541</f>
        <v>182000000</v>
      </c>
      <c r="L22" s="13">
        <f>+Ejecución!K541</f>
        <v>0</v>
      </c>
      <c r="M22" s="13">
        <f>+Ejecución!L541</f>
        <v>0</v>
      </c>
      <c r="N22" s="13">
        <f>+Ejecución!M541</f>
        <v>0</v>
      </c>
      <c r="O22" s="13">
        <f>+Ejecución!N541</f>
        <v>0</v>
      </c>
      <c r="P22" s="13">
        <f>+Ejecución!O541</f>
        <v>0</v>
      </c>
      <c r="Q22" s="36">
        <f>+L22/I22</f>
        <v>0</v>
      </c>
    </row>
    <row r="24" spans="2:17" ht="12.75">
      <c r="B24" s="62" t="s">
        <v>1178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ht="12.75">
      <c r="B25" s="51" t="s">
        <v>1059</v>
      </c>
      <c r="C25" s="53" t="s">
        <v>1060</v>
      </c>
      <c r="D25" s="48" t="s">
        <v>1061</v>
      </c>
      <c r="E25" s="9" t="s">
        <v>1062</v>
      </c>
      <c r="F25" s="10"/>
      <c r="G25" s="10"/>
      <c r="H25" s="11"/>
      <c r="I25" s="48" t="s">
        <v>1063</v>
      </c>
      <c r="J25" s="48" t="s">
        <v>1064</v>
      </c>
      <c r="K25" s="48" t="s">
        <v>1065</v>
      </c>
      <c r="L25" s="48" t="s">
        <v>1066</v>
      </c>
      <c r="M25" s="48" t="s">
        <v>1067</v>
      </c>
      <c r="N25" s="48" t="s">
        <v>1068</v>
      </c>
      <c r="O25" s="48" t="s">
        <v>1069</v>
      </c>
      <c r="P25" s="48" t="s">
        <v>1070</v>
      </c>
      <c r="Q25" s="66" t="s">
        <v>1071</v>
      </c>
    </row>
    <row r="26" spans="2:17" ht="12.75">
      <c r="B26" s="52"/>
      <c r="C26" s="54"/>
      <c r="D26" s="49"/>
      <c r="E26" s="12" t="s">
        <v>1072</v>
      </c>
      <c r="F26" s="12" t="s">
        <v>1073</v>
      </c>
      <c r="G26" s="12" t="s">
        <v>1074</v>
      </c>
      <c r="H26" s="12" t="s">
        <v>1075</v>
      </c>
      <c r="I26" s="49"/>
      <c r="J26" s="49"/>
      <c r="K26" s="49"/>
      <c r="L26" s="49"/>
      <c r="M26" s="49"/>
      <c r="N26" s="49"/>
      <c r="O26" s="49"/>
      <c r="P26" s="49"/>
      <c r="Q26" s="67"/>
    </row>
    <row r="27" spans="2:17" ht="12.75">
      <c r="B27" s="64"/>
      <c r="C27" s="25" t="s">
        <v>1105</v>
      </c>
      <c r="D27" s="26">
        <f>+D5</f>
        <v>1136530304</v>
      </c>
      <c r="E27" s="26">
        <f aca="true" t="shared" si="0" ref="E27:P27">+E5</f>
        <v>0</v>
      </c>
      <c r="F27" s="26">
        <f t="shared" si="0"/>
        <v>0</v>
      </c>
      <c r="G27" s="26">
        <f t="shared" si="0"/>
        <v>0</v>
      </c>
      <c r="H27" s="26">
        <f t="shared" si="0"/>
        <v>0</v>
      </c>
      <c r="I27" s="26">
        <f t="shared" si="0"/>
        <v>1136530304</v>
      </c>
      <c r="J27" s="26">
        <f t="shared" si="0"/>
        <v>836372970</v>
      </c>
      <c r="K27" s="26">
        <f t="shared" si="0"/>
        <v>300157334</v>
      </c>
      <c r="L27" s="26">
        <f t="shared" si="0"/>
        <v>836372970</v>
      </c>
      <c r="M27" s="26">
        <f t="shared" si="0"/>
        <v>0</v>
      </c>
      <c r="N27" s="26">
        <f t="shared" si="0"/>
        <v>608098548</v>
      </c>
      <c r="O27" s="26">
        <f t="shared" si="0"/>
        <v>603928548</v>
      </c>
      <c r="P27" s="26">
        <f t="shared" si="0"/>
        <v>4170000</v>
      </c>
      <c r="Q27" s="36">
        <f>+L27/I27</f>
        <v>0.7359002809308286</v>
      </c>
    </row>
    <row r="28" spans="2:17" ht="12.75">
      <c r="B28" s="68"/>
      <c r="C28" s="25" t="s">
        <v>1113</v>
      </c>
      <c r="D28" s="26">
        <f>+D13</f>
        <v>579128118</v>
      </c>
      <c r="E28" s="26">
        <f aca="true" t="shared" si="1" ref="E28:P28">+E13</f>
        <v>67548729</v>
      </c>
      <c r="F28" s="26">
        <f t="shared" si="1"/>
        <v>0</v>
      </c>
      <c r="G28" s="26">
        <f t="shared" si="1"/>
        <v>0</v>
      </c>
      <c r="H28" s="26">
        <f t="shared" si="1"/>
        <v>0</v>
      </c>
      <c r="I28" s="26">
        <f t="shared" si="1"/>
        <v>646676847</v>
      </c>
      <c r="J28" s="26">
        <f t="shared" si="1"/>
        <v>291044744</v>
      </c>
      <c r="K28" s="26">
        <f t="shared" si="1"/>
        <v>355632103</v>
      </c>
      <c r="L28" s="26">
        <f t="shared" si="1"/>
        <v>291044744</v>
      </c>
      <c r="M28" s="26">
        <f t="shared" si="1"/>
        <v>0</v>
      </c>
      <c r="N28" s="26">
        <f t="shared" si="1"/>
        <v>114644400</v>
      </c>
      <c r="O28" s="26">
        <f t="shared" si="1"/>
        <v>75768944</v>
      </c>
      <c r="P28" s="26">
        <f t="shared" si="1"/>
        <v>38875456</v>
      </c>
      <c r="Q28" s="36">
        <f>+L28/I28</f>
        <v>0.45006210652227047</v>
      </c>
    </row>
    <row r="29" spans="2:17" ht="12.75">
      <c r="B29" s="65"/>
      <c r="C29" s="25" t="s">
        <v>1114</v>
      </c>
      <c r="D29" s="26">
        <f>+D20</f>
        <v>0</v>
      </c>
      <c r="E29" s="26">
        <f aca="true" t="shared" si="2" ref="E29:P29">+E20</f>
        <v>192000000</v>
      </c>
      <c r="F29" s="26">
        <f t="shared" si="2"/>
        <v>0</v>
      </c>
      <c r="G29" s="26">
        <f t="shared" si="2"/>
        <v>0</v>
      </c>
      <c r="H29" s="26">
        <f t="shared" si="2"/>
        <v>0</v>
      </c>
      <c r="I29" s="26">
        <f t="shared" si="2"/>
        <v>192000000</v>
      </c>
      <c r="J29" s="26">
        <f t="shared" si="2"/>
        <v>0</v>
      </c>
      <c r="K29" s="26">
        <f t="shared" si="2"/>
        <v>192000000</v>
      </c>
      <c r="L29" s="26">
        <f t="shared" si="2"/>
        <v>0</v>
      </c>
      <c r="M29" s="26">
        <f t="shared" si="2"/>
        <v>0</v>
      </c>
      <c r="N29" s="26">
        <f t="shared" si="2"/>
        <v>0</v>
      </c>
      <c r="O29" s="26">
        <f t="shared" si="2"/>
        <v>0</v>
      </c>
      <c r="P29" s="26">
        <f t="shared" si="2"/>
        <v>0</v>
      </c>
      <c r="Q29" s="36">
        <f>+L29/I29</f>
        <v>0</v>
      </c>
    </row>
    <row r="30" spans="2:17" ht="12.75">
      <c r="B30" s="61" t="s">
        <v>1179</v>
      </c>
      <c r="C30" s="61"/>
      <c r="D30" s="27">
        <f>SUM(D27:D29)</f>
        <v>1715658422</v>
      </c>
      <c r="E30" s="27">
        <f aca="true" t="shared" si="3" ref="E30:P30">SUM(E27:E29)</f>
        <v>259548729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1975207151</v>
      </c>
      <c r="J30" s="27">
        <f t="shared" si="3"/>
        <v>1127417714</v>
      </c>
      <c r="K30" s="27">
        <f t="shared" si="3"/>
        <v>847789437</v>
      </c>
      <c r="L30" s="27">
        <f t="shared" si="3"/>
        <v>1127417714</v>
      </c>
      <c r="M30" s="27">
        <f t="shared" si="3"/>
        <v>0</v>
      </c>
      <c r="N30" s="27">
        <f t="shared" si="3"/>
        <v>722742948</v>
      </c>
      <c r="O30" s="27">
        <f t="shared" si="3"/>
        <v>679697492</v>
      </c>
      <c r="P30" s="27">
        <f t="shared" si="3"/>
        <v>43045456</v>
      </c>
      <c r="Q30" s="35">
        <f>+L30/I30</f>
        <v>0.5707845445118075</v>
      </c>
    </row>
  </sheetData>
  <sheetProtection/>
  <mergeCells count="54">
    <mergeCell ref="B27:B29"/>
    <mergeCell ref="B30:C30"/>
    <mergeCell ref="L25:L26"/>
    <mergeCell ref="M25:M26"/>
    <mergeCell ref="N25:N26"/>
    <mergeCell ref="O25:O26"/>
    <mergeCell ref="J25:J26"/>
    <mergeCell ref="K25:K26"/>
    <mergeCell ref="P25:P26"/>
    <mergeCell ref="Q25:Q26"/>
    <mergeCell ref="O18:O19"/>
    <mergeCell ref="P18:P19"/>
    <mergeCell ref="Q18:Q19"/>
    <mergeCell ref="B24:Q24"/>
    <mergeCell ref="B25:B26"/>
    <mergeCell ref="C25:C26"/>
    <mergeCell ref="D25:D26"/>
    <mergeCell ref="I25:I26"/>
    <mergeCell ref="B17:Q17"/>
    <mergeCell ref="B18:B19"/>
    <mergeCell ref="C18:C19"/>
    <mergeCell ref="D18:D19"/>
    <mergeCell ref="I18:I19"/>
    <mergeCell ref="J18:J19"/>
    <mergeCell ref="K18:K19"/>
    <mergeCell ref="L18:L19"/>
    <mergeCell ref="M18:M19"/>
    <mergeCell ref="N18:N19"/>
    <mergeCell ref="L11:L12"/>
    <mergeCell ref="M11:M12"/>
    <mergeCell ref="N11:N12"/>
    <mergeCell ref="O11:O12"/>
    <mergeCell ref="P11:P12"/>
    <mergeCell ref="Q11:Q12"/>
    <mergeCell ref="O3:O4"/>
    <mergeCell ref="P3:P4"/>
    <mergeCell ref="Q3:Q4"/>
    <mergeCell ref="B10:Q10"/>
    <mergeCell ref="B11:B12"/>
    <mergeCell ref="C11:C12"/>
    <mergeCell ref="D11:D12"/>
    <mergeCell ref="I11:I12"/>
    <mergeCell ref="J11:J12"/>
    <mergeCell ref="K11:K12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.281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8.8515625" style="37" customWidth="1"/>
  </cols>
  <sheetData>
    <row r="2" spans="2:17" ht="12.75">
      <c r="B2" s="63" t="s">
        <v>1146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+Ejecución!A302</f>
        <v>214311</v>
      </c>
      <c r="C5" s="23" t="str">
        <f>+Ejecución!B302</f>
        <v>DESARROLLO DE PROGRAMAS Y PROYECTOS PRODUCTIVOS EN EL MARCO DEL PLAN AGROPECUARIO </v>
      </c>
      <c r="D5" s="29">
        <f>+Ejecución!C302</f>
        <v>1120000000</v>
      </c>
      <c r="E5" s="29">
        <f>+Ejecución!D302</f>
        <v>0</v>
      </c>
      <c r="F5" s="29">
        <f>+Ejecución!E302</f>
        <v>0</v>
      </c>
      <c r="G5" s="29">
        <f>+Ejecución!F302</f>
        <v>0</v>
      </c>
      <c r="H5" s="29">
        <f>+Ejecución!G302</f>
        <v>0</v>
      </c>
      <c r="I5" s="29">
        <f>+Ejecución!H302</f>
        <v>1120000000</v>
      </c>
      <c r="J5" s="29">
        <f>+Ejecución!I302</f>
        <v>929172720</v>
      </c>
      <c r="K5" s="29">
        <f>+Ejecución!J302</f>
        <v>190827280</v>
      </c>
      <c r="L5" s="29">
        <f>+Ejecución!K302</f>
        <v>929172720</v>
      </c>
      <c r="M5" s="29">
        <f>+Ejecución!L302</f>
        <v>0</v>
      </c>
      <c r="N5" s="29">
        <f>+Ejecución!M302</f>
        <v>737101720</v>
      </c>
      <c r="O5" s="29">
        <f>+Ejecución!N302</f>
        <v>727101720</v>
      </c>
      <c r="P5" s="29">
        <f>+Ejecución!O302</f>
        <v>10000000</v>
      </c>
      <c r="Q5" s="35">
        <f>+L5/I5</f>
        <v>0.8296185</v>
      </c>
    </row>
    <row r="6" spans="2:17" ht="33.75">
      <c r="B6" s="2" t="str">
        <f>+Ejecución!A303</f>
        <v>21431101</v>
      </c>
      <c r="C6" s="2" t="str">
        <f>+Ejecución!B303</f>
        <v>Fortalecimiento de la Secretaría de agricultura como estrategia para incrementar la competitividad y el desarrollo del sector agropecuario en el Departamento de Nariño</v>
      </c>
      <c r="D6" s="13">
        <f>+Ejecución!C303</f>
        <v>190000000</v>
      </c>
      <c r="E6" s="13">
        <f>+Ejecución!D303</f>
        <v>0</v>
      </c>
      <c r="F6" s="13">
        <f>+Ejecución!E303</f>
        <v>0</v>
      </c>
      <c r="G6" s="13">
        <f>+Ejecución!F303</f>
        <v>0</v>
      </c>
      <c r="H6" s="13">
        <f>+Ejecución!G303</f>
        <v>0</v>
      </c>
      <c r="I6" s="13">
        <f>+Ejecución!H303</f>
        <v>190000000</v>
      </c>
      <c r="J6" s="13">
        <f>+Ejecución!I303</f>
        <v>121657600</v>
      </c>
      <c r="K6" s="13">
        <f>+Ejecución!J303</f>
        <v>68342400</v>
      </c>
      <c r="L6" s="13">
        <f>+Ejecución!K303</f>
        <v>121657600</v>
      </c>
      <c r="M6" s="13">
        <f>+Ejecución!L303</f>
        <v>0</v>
      </c>
      <c r="N6" s="13">
        <f>+Ejecución!M303</f>
        <v>70000000</v>
      </c>
      <c r="O6" s="13">
        <f>+Ejecución!N303</f>
        <v>60000000</v>
      </c>
      <c r="P6" s="13">
        <f>+Ejecución!O303</f>
        <v>10000000</v>
      </c>
      <c r="Q6" s="36">
        <f>+L6/I6</f>
        <v>0.6403031578947368</v>
      </c>
    </row>
    <row r="7" spans="2:17" ht="33.75">
      <c r="B7" s="2" t="str">
        <f>+Ejecución!A304</f>
        <v>21431102</v>
      </c>
      <c r="C7" s="2" t="str">
        <f>+Ejecución!B304</f>
        <v>Apoyo al incremento del nivel organizacional, productivo, agroindustrial y comercial de las Cadenas Productivas Agropecuarias del Departamento de Nariño</v>
      </c>
      <c r="D7" s="13">
        <f>+Ejecución!C304</f>
        <v>530000000</v>
      </c>
      <c r="E7" s="13">
        <f>+Ejecución!D304</f>
        <v>0</v>
      </c>
      <c r="F7" s="13">
        <f>+Ejecución!E304</f>
        <v>0</v>
      </c>
      <c r="G7" s="13">
        <f>+Ejecución!F304</f>
        <v>0</v>
      </c>
      <c r="H7" s="13">
        <f>+Ejecución!G304</f>
        <v>0</v>
      </c>
      <c r="I7" s="13">
        <f>+Ejecución!H304</f>
        <v>530000000</v>
      </c>
      <c r="J7" s="13">
        <f>+Ejecución!I304</f>
        <v>518574720</v>
      </c>
      <c r="K7" s="13">
        <f>+Ejecución!J304</f>
        <v>11425280</v>
      </c>
      <c r="L7" s="13">
        <f>+Ejecución!K304</f>
        <v>518574720</v>
      </c>
      <c r="M7" s="13">
        <f>+Ejecución!L304</f>
        <v>0</v>
      </c>
      <c r="N7" s="13">
        <f>+Ejecución!M304</f>
        <v>517650920</v>
      </c>
      <c r="O7" s="13">
        <f>+Ejecución!N304</f>
        <v>517650920</v>
      </c>
      <c r="P7" s="13">
        <f>+Ejecución!O304</f>
        <v>0</v>
      </c>
      <c r="Q7" s="36">
        <f>+L7/I7</f>
        <v>0.9784428679245283</v>
      </c>
    </row>
    <row r="8" spans="2:17" ht="22.5">
      <c r="B8" s="2" t="str">
        <f>+Ejecución!A305</f>
        <v>21431103</v>
      </c>
      <c r="C8" s="2" t="str">
        <f>+Ejecución!B305</f>
        <v>Fortalecimiento de todos los eslabones de la Cadena Productiva de la leche en el Departamento de Nariño</v>
      </c>
      <c r="D8" s="13">
        <f>+Ejecución!C305</f>
        <v>150000000</v>
      </c>
      <c r="E8" s="13">
        <f>+Ejecución!D305</f>
        <v>0</v>
      </c>
      <c r="F8" s="13">
        <f>+Ejecución!E305</f>
        <v>0</v>
      </c>
      <c r="G8" s="13">
        <f>+Ejecución!F305</f>
        <v>0</v>
      </c>
      <c r="H8" s="13">
        <f>+Ejecución!G305</f>
        <v>0</v>
      </c>
      <c r="I8" s="13">
        <f>+Ejecución!H305</f>
        <v>150000000</v>
      </c>
      <c r="J8" s="13">
        <f>+Ejecución!I305</f>
        <v>84489600</v>
      </c>
      <c r="K8" s="13">
        <f>+Ejecución!J305</f>
        <v>65510400</v>
      </c>
      <c r="L8" s="13">
        <f>+Ejecución!K305</f>
        <v>84489600</v>
      </c>
      <c r="M8" s="13">
        <f>+Ejecución!L305</f>
        <v>0</v>
      </c>
      <c r="N8" s="13">
        <f>+Ejecución!M305</f>
        <v>6489600</v>
      </c>
      <c r="O8" s="13">
        <f>+Ejecución!N305</f>
        <v>6489600</v>
      </c>
      <c r="P8" s="13">
        <f>+Ejecución!O305</f>
        <v>0</v>
      </c>
      <c r="Q8" s="36">
        <f>+L8/I8</f>
        <v>0.563264</v>
      </c>
    </row>
    <row r="9" spans="2:17" ht="33.75">
      <c r="B9" s="2" t="str">
        <f>+Ejecución!A306</f>
        <v>21431104</v>
      </c>
      <c r="C9" s="2" t="str">
        <f>+Ejecución!B306</f>
        <v>Apoyo a proyectos para la conformación, desarrollo y/o fortalecimiento de microempresas rurales de pequeños productores del Departamento de Nariño</v>
      </c>
      <c r="D9" s="13">
        <f>+Ejecución!C306</f>
        <v>250000000</v>
      </c>
      <c r="E9" s="13">
        <f>+Ejecución!D306</f>
        <v>0</v>
      </c>
      <c r="F9" s="13">
        <f>+Ejecución!E306</f>
        <v>0</v>
      </c>
      <c r="G9" s="13">
        <f>+Ejecución!F306</f>
        <v>0</v>
      </c>
      <c r="H9" s="13">
        <f>+Ejecución!G306</f>
        <v>0</v>
      </c>
      <c r="I9" s="13">
        <f>+Ejecución!H306</f>
        <v>250000000</v>
      </c>
      <c r="J9" s="13">
        <f>+Ejecución!I306</f>
        <v>204450800</v>
      </c>
      <c r="K9" s="13">
        <f>+Ejecución!J306</f>
        <v>45549200</v>
      </c>
      <c r="L9" s="13">
        <f>+Ejecución!K306</f>
        <v>204450800</v>
      </c>
      <c r="M9" s="13">
        <f>+Ejecución!L306</f>
        <v>0</v>
      </c>
      <c r="N9" s="13">
        <f>+Ejecución!M306</f>
        <v>142961200</v>
      </c>
      <c r="O9" s="13">
        <f>+Ejecución!N306</f>
        <v>142961200</v>
      </c>
      <c r="P9" s="13">
        <f>+Ejecución!O306</f>
        <v>0</v>
      </c>
      <c r="Q9" s="36">
        <f>+L9/I9</f>
        <v>0.8178032</v>
      </c>
    </row>
    <row r="11" spans="2:17" ht="12.75">
      <c r="B11" s="63" t="s">
        <v>1168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2:17" ht="12.75">
      <c r="B12" s="51" t="s">
        <v>1059</v>
      </c>
      <c r="C12" s="53" t="s">
        <v>1060</v>
      </c>
      <c r="D12" s="48" t="s">
        <v>1061</v>
      </c>
      <c r="E12" s="9" t="s">
        <v>1062</v>
      </c>
      <c r="F12" s="10"/>
      <c r="G12" s="10"/>
      <c r="H12" s="11"/>
      <c r="I12" s="48" t="s">
        <v>1063</v>
      </c>
      <c r="J12" s="48" t="s">
        <v>1064</v>
      </c>
      <c r="K12" s="48" t="s">
        <v>1065</v>
      </c>
      <c r="L12" s="48" t="s">
        <v>1066</v>
      </c>
      <c r="M12" s="48" t="s">
        <v>1067</v>
      </c>
      <c r="N12" s="48" t="s">
        <v>1068</v>
      </c>
      <c r="O12" s="48" t="s">
        <v>1069</v>
      </c>
      <c r="P12" s="48" t="s">
        <v>1070</v>
      </c>
      <c r="Q12" s="48" t="s">
        <v>1108</v>
      </c>
    </row>
    <row r="13" spans="2:17" ht="12.75">
      <c r="B13" s="52"/>
      <c r="C13" s="54"/>
      <c r="D13" s="49"/>
      <c r="E13" s="12" t="s">
        <v>1072</v>
      </c>
      <c r="F13" s="12" t="s">
        <v>1073</v>
      </c>
      <c r="G13" s="12" t="s">
        <v>1074</v>
      </c>
      <c r="H13" s="12" t="s">
        <v>1075</v>
      </c>
      <c r="I13" s="49"/>
      <c r="J13" s="49"/>
      <c r="K13" s="49"/>
      <c r="L13" s="49"/>
      <c r="M13" s="49"/>
      <c r="N13" s="49"/>
      <c r="O13" s="49"/>
      <c r="P13" s="49"/>
      <c r="Q13" s="50"/>
    </row>
    <row r="14" spans="2:17" s="31" customFormat="1" ht="22.5">
      <c r="B14" s="23" t="str">
        <f>+Ejecución!A544</f>
        <v>2231311</v>
      </c>
      <c r="C14" s="23" t="str">
        <f>+Ejecución!B544</f>
        <v>DESARROLLO DE PROGRAMAS Y PROYECTOS PRODUCTIVOS EN EL MARCO DEL PLAN AGROPECUARIO</v>
      </c>
      <c r="D14" s="29">
        <f>+Ejecución!C544</f>
        <v>0</v>
      </c>
      <c r="E14" s="29">
        <f>+Ejecución!D544</f>
        <v>1275772100</v>
      </c>
      <c r="F14" s="29">
        <f>+Ejecución!E544</f>
        <v>0</v>
      </c>
      <c r="G14" s="29">
        <f>+Ejecución!F544</f>
        <v>0</v>
      </c>
      <c r="H14" s="29">
        <f>+Ejecución!G544</f>
        <v>0</v>
      </c>
      <c r="I14" s="29">
        <f>+Ejecución!H544</f>
        <v>1275772100</v>
      </c>
      <c r="J14" s="29">
        <f>+Ejecución!I544</f>
        <v>1206439500</v>
      </c>
      <c r="K14" s="29">
        <f>+Ejecución!J544</f>
        <v>69332600</v>
      </c>
      <c r="L14" s="29">
        <f>+Ejecución!K544</f>
        <v>1206439500</v>
      </c>
      <c r="M14" s="29">
        <f>+Ejecución!L544</f>
        <v>0</v>
      </c>
      <c r="N14" s="29">
        <f>+Ejecución!M544</f>
        <v>1204592500</v>
      </c>
      <c r="O14" s="29">
        <f>+Ejecución!N544</f>
        <v>1083285150</v>
      </c>
      <c r="P14" s="29">
        <f>+Ejecución!O544</f>
        <v>121307350</v>
      </c>
      <c r="Q14" s="35">
        <f>+L14/I14</f>
        <v>0.9456544001863656</v>
      </c>
    </row>
    <row r="15" spans="2:17" ht="12.75">
      <c r="B15" s="2" t="str">
        <f>+Ejecución!A545</f>
        <v>223131101</v>
      </c>
      <c r="C15" s="2" t="str">
        <f>+Ejecución!B545</f>
        <v>Otros Proyectos de Inversión - Convenio ECOPETROL N° 5218372</v>
      </c>
      <c r="D15" s="13">
        <f>+Ejecución!C545</f>
        <v>0</v>
      </c>
      <c r="E15" s="13">
        <f>+Ejecución!D545</f>
        <v>1275772100</v>
      </c>
      <c r="F15" s="13">
        <f>+Ejecución!E545</f>
        <v>0</v>
      </c>
      <c r="G15" s="13">
        <f>+Ejecución!F545</f>
        <v>0</v>
      </c>
      <c r="H15" s="13">
        <f>+Ejecución!G545</f>
        <v>0</v>
      </c>
      <c r="I15" s="13">
        <f>+Ejecución!H545</f>
        <v>1275772100</v>
      </c>
      <c r="J15" s="13">
        <f>+Ejecución!I545</f>
        <v>1206439500</v>
      </c>
      <c r="K15" s="13">
        <f>+Ejecución!J545</f>
        <v>69332600</v>
      </c>
      <c r="L15" s="13">
        <f>+Ejecución!K545</f>
        <v>1206439500</v>
      </c>
      <c r="M15" s="13">
        <f>+Ejecución!L545</f>
        <v>0</v>
      </c>
      <c r="N15" s="13">
        <f>+Ejecución!M545</f>
        <v>1204592500</v>
      </c>
      <c r="O15" s="13">
        <f>+Ejecución!N545</f>
        <v>1083285150</v>
      </c>
      <c r="P15" s="13">
        <f>+Ejecución!O545</f>
        <v>121307350</v>
      </c>
      <c r="Q15" s="36">
        <f>+L15/I15</f>
        <v>0.9456544001863656</v>
      </c>
    </row>
    <row r="17" spans="2:17" ht="12.75">
      <c r="B17" s="62" t="s">
        <v>1180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2:17" ht="12.75">
      <c r="B18" s="51" t="s">
        <v>1059</v>
      </c>
      <c r="C18" s="53" t="s">
        <v>1060</v>
      </c>
      <c r="D18" s="48" t="s">
        <v>1061</v>
      </c>
      <c r="E18" s="9" t="s">
        <v>1062</v>
      </c>
      <c r="F18" s="10"/>
      <c r="G18" s="10"/>
      <c r="H18" s="11"/>
      <c r="I18" s="48" t="s">
        <v>1063</v>
      </c>
      <c r="J18" s="48" t="s">
        <v>1064</v>
      </c>
      <c r="K18" s="48" t="s">
        <v>1065</v>
      </c>
      <c r="L18" s="48" t="s">
        <v>1066</v>
      </c>
      <c r="M18" s="48" t="s">
        <v>1067</v>
      </c>
      <c r="N18" s="48" t="s">
        <v>1068</v>
      </c>
      <c r="O18" s="48" t="s">
        <v>1069</v>
      </c>
      <c r="P18" s="48" t="s">
        <v>1070</v>
      </c>
      <c r="Q18" s="66" t="s">
        <v>1071</v>
      </c>
    </row>
    <row r="19" spans="2:17" ht="12.75">
      <c r="B19" s="52"/>
      <c r="C19" s="54"/>
      <c r="D19" s="49"/>
      <c r="E19" s="12" t="s">
        <v>1072</v>
      </c>
      <c r="F19" s="12" t="s">
        <v>1073</v>
      </c>
      <c r="G19" s="12" t="s">
        <v>1074</v>
      </c>
      <c r="H19" s="12" t="s">
        <v>1075</v>
      </c>
      <c r="I19" s="49"/>
      <c r="J19" s="49"/>
      <c r="K19" s="49"/>
      <c r="L19" s="49"/>
      <c r="M19" s="49"/>
      <c r="N19" s="49"/>
      <c r="O19" s="49"/>
      <c r="P19" s="49"/>
      <c r="Q19" s="67"/>
    </row>
    <row r="20" spans="2:17" ht="12.75">
      <c r="B20" s="64"/>
      <c r="C20" s="25" t="s">
        <v>1105</v>
      </c>
      <c r="D20" s="26">
        <f>+D5</f>
        <v>1120000000</v>
      </c>
      <c r="E20" s="26">
        <f aca="true" t="shared" si="0" ref="E20:P20">+E5</f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1120000000</v>
      </c>
      <c r="J20" s="26">
        <f t="shared" si="0"/>
        <v>929172720</v>
      </c>
      <c r="K20" s="26">
        <f t="shared" si="0"/>
        <v>190827280</v>
      </c>
      <c r="L20" s="26">
        <f t="shared" si="0"/>
        <v>929172720</v>
      </c>
      <c r="M20" s="26">
        <f t="shared" si="0"/>
        <v>0</v>
      </c>
      <c r="N20" s="26">
        <f t="shared" si="0"/>
        <v>737101720</v>
      </c>
      <c r="O20" s="26">
        <f t="shared" si="0"/>
        <v>727101720</v>
      </c>
      <c r="P20" s="26">
        <f t="shared" si="0"/>
        <v>10000000</v>
      </c>
      <c r="Q20" s="36">
        <f>+L20/I20</f>
        <v>0.8296185</v>
      </c>
    </row>
    <row r="21" spans="2:17" ht="12.75">
      <c r="B21" s="65"/>
      <c r="C21" s="25" t="s">
        <v>1114</v>
      </c>
      <c r="D21" s="26">
        <f>+D14</f>
        <v>0</v>
      </c>
      <c r="E21" s="26">
        <f aca="true" t="shared" si="1" ref="E21:P21">+E14</f>
        <v>1275772100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1275772100</v>
      </c>
      <c r="J21" s="26">
        <f t="shared" si="1"/>
        <v>1206439500</v>
      </c>
      <c r="K21" s="26">
        <f t="shared" si="1"/>
        <v>69332600</v>
      </c>
      <c r="L21" s="26">
        <f t="shared" si="1"/>
        <v>1206439500</v>
      </c>
      <c r="M21" s="26">
        <f t="shared" si="1"/>
        <v>0</v>
      </c>
      <c r="N21" s="26">
        <f t="shared" si="1"/>
        <v>1204592500</v>
      </c>
      <c r="O21" s="26">
        <f t="shared" si="1"/>
        <v>1083285150</v>
      </c>
      <c r="P21" s="26">
        <f t="shared" si="1"/>
        <v>121307350</v>
      </c>
      <c r="Q21" s="36">
        <f>+L21/I21</f>
        <v>0.9456544001863656</v>
      </c>
    </row>
    <row r="22" spans="2:17" ht="12.75">
      <c r="B22" s="61" t="s">
        <v>1181</v>
      </c>
      <c r="C22" s="61"/>
      <c r="D22" s="27">
        <f aca="true" t="shared" si="2" ref="D22:P22">SUM(D20:D21)</f>
        <v>1120000000</v>
      </c>
      <c r="E22" s="27">
        <f t="shared" si="2"/>
        <v>1275772100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2395772100</v>
      </c>
      <c r="J22" s="27">
        <f t="shared" si="2"/>
        <v>2135612220</v>
      </c>
      <c r="K22" s="27">
        <f t="shared" si="2"/>
        <v>260159880</v>
      </c>
      <c r="L22" s="27">
        <f t="shared" si="2"/>
        <v>2135612220</v>
      </c>
      <c r="M22" s="27">
        <f t="shared" si="2"/>
        <v>0</v>
      </c>
      <c r="N22" s="27">
        <f t="shared" si="2"/>
        <v>1941694220</v>
      </c>
      <c r="O22" s="27">
        <f t="shared" si="2"/>
        <v>1810386870</v>
      </c>
      <c r="P22" s="27">
        <f t="shared" si="2"/>
        <v>131307350</v>
      </c>
      <c r="Q22" s="35">
        <f>+L22/I22</f>
        <v>0.8914087529444057</v>
      </c>
    </row>
  </sheetData>
  <sheetProtection/>
  <mergeCells count="41">
    <mergeCell ref="Q18:Q19"/>
    <mergeCell ref="B20:B21"/>
    <mergeCell ref="B22:C22"/>
    <mergeCell ref="B17:Q17"/>
    <mergeCell ref="B18:B19"/>
    <mergeCell ref="C18:C19"/>
    <mergeCell ref="D18:D19"/>
    <mergeCell ref="I18:I19"/>
    <mergeCell ref="M18:M19"/>
    <mergeCell ref="B12:B13"/>
    <mergeCell ref="C12:C13"/>
    <mergeCell ref="D12:D13"/>
    <mergeCell ref="J18:J19"/>
    <mergeCell ref="K18:K19"/>
    <mergeCell ref="L18:L19"/>
    <mergeCell ref="O12:O13"/>
    <mergeCell ref="P12:P13"/>
    <mergeCell ref="N18:N19"/>
    <mergeCell ref="L12:L13"/>
    <mergeCell ref="M12:M13"/>
    <mergeCell ref="N12:N13"/>
    <mergeCell ref="O18:O19"/>
    <mergeCell ref="P18:P19"/>
    <mergeCell ref="Q12:Q13"/>
    <mergeCell ref="O3:O4"/>
    <mergeCell ref="P3:P4"/>
    <mergeCell ref="Q3:Q4"/>
    <mergeCell ref="B11:Q11"/>
    <mergeCell ref="I12:I13"/>
    <mergeCell ref="J12:J13"/>
    <mergeCell ref="K12:K13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28125" style="0" customWidth="1"/>
    <col min="17" max="17" width="10.140625" style="37" customWidth="1"/>
  </cols>
  <sheetData>
    <row r="2" spans="2:17" ht="12.75">
      <c r="B2" s="63" t="s">
        <v>1147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+Ejecución!A317</f>
        <v>214333</v>
      </c>
      <c r="C5" s="23" t="str">
        <f>+Ejecución!B317</f>
        <v>PROMOCIÓN DEL DESARROLLO TURÍSTICO</v>
      </c>
      <c r="D5" s="29">
        <f>+Ejecución!C317</f>
        <v>130000000</v>
      </c>
      <c r="E5" s="29">
        <f>+Ejecución!D317</f>
        <v>0</v>
      </c>
      <c r="F5" s="29">
        <f>+Ejecución!E317</f>
        <v>0</v>
      </c>
      <c r="G5" s="29">
        <f>+Ejecución!F317</f>
        <v>0</v>
      </c>
      <c r="H5" s="29">
        <f>+Ejecución!G317</f>
        <v>0</v>
      </c>
      <c r="I5" s="29">
        <f>+Ejecución!H317</f>
        <v>130000000</v>
      </c>
      <c r="J5" s="29">
        <f>+Ejecución!I317</f>
        <v>122000000</v>
      </c>
      <c r="K5" s="29">
        <f>+Ejecución!J317</f>
        <v>8000000</v>
      </c>
      <c r="L5" s="29">
        <f>+Ejecución!K317</f>
        <v>122000000</v>
      </c>
      <c r="M5" s="29">
        <f>+Ejecución!L317</f>
        <v>0</v>
      </c>
      <c r="N5" s="29">
        <f>+Ejecución!M317</f>
        <v>113268800</v>
      </c>
      <c r="O5" s="29">
        <f>+Ejecución!N317</f>
        <v>113268800</v>
      </c>
      <c r="P5" s="29">
        <f>+Ejecución!O317</f>
        <v>0</v>
      </c>
      <c r="Q5" s="35">
        <f>+L5/I5</f>
        <v>0.9384615384615385</v>
      </c>
    </row>
    <row r="6" spans="2:17" ht="22.5">
      <c r="B6" s="2" t="str">
        <f>+Ejecución!A318</f>
        <v>21433301</v>
      </c>
      <c r="C6" s="2" t="str">
        <f>+Ejecución!B318</f>
        <v>Diseño e implementación  de una estrategia de promoción de Nariño como destino turístico</v>
      </c>
      <c r="D6" s="13">
        <f>+Ejecución!C318</f>
        <v>95000000</v>
      </c>
      <c r="E6" s="13">
        <f>+Ejecución!D318</f>
        <v>0</v>
      </c>
      <c r="F6" s="13">
        <f>+Ejecución!E318</f>
        <v>0</v>
      </c>
      <c r="G6" s="13">
        <f>+Ejecución!F318</f>
        <v>0</v>
      </c>
      <c r="H6" s="13">
        <f>+Ejecución!G318</f>
        <v>0</v>
      </c>
      <c r="I6" s="13">
        <f>+Ejecución!H318</f>
        <v>95000000</v>
      </c>
      <c r="J6" s="13">
        <f>+Ejecución!I318</f>
        <v>92000000</v>
      </c>
      <c r="K6" s="13">
        <f>+Ejecución!J318</f>
        <v>3000000</v>
      </c>
      <c r="L6" s="13">
        <f>+Ejecución!K318</f>
        <v>92000000</v>
      </c>
      <c r="M6" s="13">
        <f>+Ejecución!L318</f>
        <v>0</v>
      </c>
      <c r="N6" s="13">
        <f>+Ejecución!M318</f>
        <v>83268800</v>
      </c>
      <c r="O6" s="13">
        <f>+Ejecución!N318</f>
        <v>83268800</v>
      </c>
      <c r="P6" s="13">
        <f>+Ejecución!O318</f>
        <v>0</v>
      </c>
      <c r="Q6" s="36">
        <f>+L6/I6</f>
        <v>0.968421052631579</v>
      </c>
    </row>
    <row r="7" spans="2:17" ht="22.5">
      <c r="B7" s="2" t="str">
        <f>+Ejecución!A319</f>
        <v>21433302</v>
      </c>
      <c r="C7" s="2" t="str">
        <f>+Ejecución!B319</f>
        <v>Fortalecimiento de capacidades de los actores del turismo en Nariño para prestación de servicios turísticos de calidad.</v>
      </c>
      <c r="D7" s="13">
        <f>+Ejecución!C319</f>
        <v>35000000</v>
      </c>
      <c r="E7" s="13">
        <f>+Ejecución!D319</f>
        <v>0</v>
      </c>
      <c r="F7" s="13">
        <f>+Ejecución!E319</f>
        <v>0</v>
      </c>
      <c r="G7" s="13">
        <f>+Ejecución!F319</f>
        <v>0</v>
      </c>
      <c r="H7" s="13">
        <f>+Ejecución!G319</f>
        <v>0</v>
      </c>
      <c r="I7" s="13">
        <f>+Ejecución!H319</f>
        <v>35000000</v>
      </c>
      <c r="J7" s="13">
        <f>+Ejecución!I319</f>
        <v>30000000</v>
      </c>
      <c r="K7" s="13">
        <f>+Ejecución!J319</f>
        <v>5000000</v>
      </c>
      <c r="L7" s="13">
        <f>+Ejecución!K319</f>
        <v>30000000</v>
      </c>
      <c r="M7" s="13">
        <f>+Ejecución!L319</f>
        <v>0</v>
      </c>
      <c r="N7" s="13">
        <f>+Ejecución!M319</f>
        <v>30000000</v>
      </c>
      <c r="O7" s="13">
        <f>+Ejecución!N319</f>
        <v>30000000</v>
      </c>
      <c r="P7" s="13">
        <f>+Ejecución!O319</f>
        <v>0</v>
      </c>
      <c r="Q7" s="36">
        <f>+L7/I7</f>
        <v>0.8571428571428571</v>
      </c>
    </row>
    <row r="9" spans="2:17" ht="12.75">
      <c r="B9" s="63" t="s">
        <v>1158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2:17" ht="12.75">
      <c r="B10" s="51" t="s">
        <v>1059</v>
      </c>
      <c r="C10" s="53" t="s">
        <v>1060</v>
      </c>
      <c r="D10" s="48" t="s">
        <v>1061</v>
      </c>
      <c r="E10" s="9" t="s">
        <v>1062</v>
      </c>
      <c r="F10" s="10"/>
      <c r="G10" s="10"/>
      <c r="H10" s="11"/>
      <c r="I10" s="48" t="s">
        <v>1063</v>
      </c>
      <c r="J10" s="48" t="s">
        <v>1064</v>
      </c>
      <c r="K10" s="48" t="s">
        <v>1065</v>
      </c>
      <c r="L10" s="48" t="s">
        <v>1066</v>
      </c>
      <c r="M10" s="48" t="s">
        <v>1067</v>
      </c>
      <c r="N10" s="48" t="s">
        <v>1068</v>
      </c>
      <c r="O10" s="48" t="s">
        <v>1069</v>
      </c>
      <c r="P10" s="48" t="s">
        <v>1070</v>
      </c>
      <c r="Q10" s="48" t="s">
        <v>1108</v>
      </c>
    </row>
    <row r="11" spans="2:17" ht="12.75">
      <c r="B11" s="52"/>
      <c r="C11" s="54"/>
      <c r="D11" s="49"/>
      <c r="E11" s="12" t="s">
        <v>1072</v>
      </c>
      <c r="F11" s="12" t="s">
        <v>1073</v>
      </c>
      <c r="G11" s="12" t="s">
        <v>1074</v>
      </c>
      <c r="H11" s="12" t="s">
        <v>1075</v>
      </c>
      <c r="I11" s="49"/>
      <c r="J11" s="49"/>
      <c r="K11" s="49"/>
      <c r="L11" s="49"/>
      <c r="M11" s="49"/>
      <c r="N11" s="49"/>
      <c r="O11" s="49"/>
      <c r="P11" s="49"/>
      <c r="Q11" s="50"/>
    </row>
    <row r="12" spans="2:17" s="31" customFormat="1" ht="12.75">
      <c r="B12" s="23" t="str">
        <f>+Ejecución!A409</f>
        <v>2151333</v>
      </c>
      <c r="C12" s="23" t="str">
        <f>+Ejecución!B409</f>
        <v>PROMOCION DEL DESARROLLO TURISTICO</v>
      </c>
      <c r="D12" s="29">
        <f>+Ejecución!C409</f>
        <v>0</v>
      </c>
      <c r="E12" s="29">
        <f>+Ejecución!D409</f>
        <v>300000000</v>
      </c>
      <c r="F12" s="29">
        <f>+Ejecución!E409</f>
        <v>0</v>
      </c>
      <c r="G12" s="29">
        <f>+Ejecución!F409</f>
        <v>0</v>
      </c>
      <c r="H12" s="29">
        <f>+Ejecución!G409</f>
        <v>0</v>
      </c>
      <c r="I12" s="29">
        <f>+Ejecución!H409</f>
        <v>300000000</v>
      </c>
      <c r="J12" s="29">
        <f>+Ejecución!I409</f>
        <v>141101000</v>
      </c>
      <c r="K12" s="29">
        <f>+Ejecución!J409</f>
        <v>158899000</v>
      </c>
      <c r="L12" s="29">
        <f>+Ejecución!K409</f>
        <v>141101000</v>
      </c>
      <c r="M12" s="29">
        <f>+Ejecución!L409</f>
        <v>0</v>
      </c>
      <c r="N12" s="29">
        <f>+Ejecución!M409</f>
        <v>59261000</v>
      </c>
      <c r="O12" s="29">
        <f>+Ejecución!N409</f>
        <v>59261000</v>
      </c>
      <c r="P12" s="29">
        <f>+Ejecución!O409</f>
        <v>0</v>
      </c>
      <c r="Q12" s="35">
        <f>+L12/I12</f>
        <v>0.4703366666666667</v>
      </c>
    </row>
    <row r="13" spans="2:17" ht="12.75">
      <c r="B13" s="2" t="str">
        <f>+Ejecución!A410</f>
        <v>215133301</v>
      </c>
      <c r="C13" s="2" t="str">
        <f>+Ejecución!B410</f>
        <v>Otros Proyectos de Inversión.</v>
      </c>
      <c r="D13" s="13">
        <f>+Ejecución!C410</f>
        <v>0</v>
      </c>
      <c r="E13" s="13">
        <f>+Ejecución!D410</f>
        <v>300000000</v>
      </c>
      <c r="F13" s="13">
        <f>+Ejecución!E410</f>
        <v>0</v>
      </c>
      <c r="G13" s="13">
        <f>+Ejecución!F410</f>
        <v>0</v>
      </c>
      <c r="H13" s="13">
        <f>+Ejecución!G410</f>
        <v>0</v>
      </c>
      <c r="I13" s="13">
        <f>+Ejecución!H410</f>
        <v>300000000</v>
      </c>
      <c r="J13" s="13">
        <f>+Ejecución!I410</f>
        <v>141101000</v>
      </c>
      <c r="K13" s="13">
        <f>+Ejecución!J410</f>
        <v>158899000</v>
      </c>
      <c r="L13" s="13">
        <f>+Ejecución!K410</f>
        <v>141101000</v>
      </c>
      <c r="M13" s="13">
        <f>+Ejecución!L410</f>
        <v>0</v>
      </c>
      <c r="N13" s="13">
        <f>+Ejecución!M410</f>
        <v>59261000</v>
      </c>
      <c r="O13" s="13">
        <f>+Ejecución!N410</f>
        <v>59261000</v>
      </c>
      <c r="P13" s="13">
        <f>+Ejecución!O410</f>
        <v>0</v>
      </c>
      <c r="Q13" s="36">
        <f>+L13/I13</f>
        <v>0.4703366666666667</v>
      </c>
    </row>
    <row r="15" spans="2:17" ht="12.75">
      <c r="B15" s="62" t="s">
        <v>1204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12.75">
      <c r="B16" s="51" t="s">
        <v>1059</v>
      </c>
      <c r="C16" s="53" t="s">
        <v>1060</v>
      </c>
      <c r="D16" s="48" t="s">
        <v>1061</v>
      </c>
      <c r="E16" s="9" t="s">
        <v>1062</v>
      </c>
      <c r="F16" s="10"/>
      <c r="G16" s="10"/>
      <c r="H16" s="11"/>
      <c r="I16" s="48" t="s">
        <v>1063</v>
      </c>
      <c r="J16" s="48" t="s">
        <v>1064</v>
      </c>
      <c r="K16" s="48" t="s">
        <v>1065</v>
      </c>
      <c r="L16" s="48" t="s">
        <v>1066</v>
      </c>
      <c r="M16" s="48" t="s">
        <v>1067</v>
      </c>
      <c r="N16" s="48" t="s">
        <v>1068</v>
      </c>
      <c r="O16" s="48" t="s">
        <v>1069</v>
      </c>
      <c r="P16" s="48" t="s">
        <v>1070</v>
      </c>
      <c r="Q16" s="66" t="s">
        <v>1071</v>
      </c>
    </row>
    <row r="17" spans="2:17" ht="12.75">
      <c r="B17" s="52"/>
      <c r="C17" s="54"/>
      <c r="D17" s="49"/>
      <c r="E17" s="12" t="s">
        <v>1072</v>
      </c>
      <c r="F17" s="12" t="s">
        <v>1073</v>
      </c>
      <c r="G17" s="12" t="s">
        <v>1074</v>
      </c>
      <c r="H17" s="12" t="s">
        <v>1075</v>
      </c>
      <c r="I17" s="49"/>
      <c r="J17" s="49"/>
      <c r="K17" s="49"/>
      <c r="L17" s="49"/>
      <c r="M17" s="49"/>
      <c r="N17" s="49"/>
      <c r="O17" s="49"/>
      <c r="P17" s="49"/>
      <c r="Q17" s="67"/>
    </row>
    <row r="18" spans="2:17" ht="12.75">
      <c r="B18" s="64"/>
      <c r="C18" s="25" t="s">
        <v>1105</v>
      </c>
      <c r="D18" s="26">
        <f>+D5</f>
        <v>130000000</v>
      </c>
      <c r="E18" s="26">
        <f aca="true" t="shared" si="0" ref="E18:P18">+E5</f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130000000</v>
      </c>
      <c r="J18" s="26">
        <f t="shared" si="0"/>
        <v>122000000</v>
      </c>
      <c r="K18" s="26">
        <f t="shared" si="0"/>
        <v>8000000</v>
      </c>
      <c r="L18" s="26">
        <f t="shared" si="0"/>
        <v>122000000</v>
      </c>
      <c r="M18" s="26">
        <f t="shared" si="0"/>
        <v>0</v>
      </c>
      <c r="N18" s="26">
        <f t="shared" si="0"/>
        <v>113268800</v>
      </c>
      <c r="O18" s="26">
        <f t="shared" si="0"/>
        <v>113268800</v>
      </c>
      <c r="P18" s="26">
        <f t="shared" si="0"/>
        <v>0</v>
      </c>
      <c r="Q18" s="36">
        <f>+L18/I18</f>
        <v>0.9384615384615385</v>
      </c>
    </row>
    <row r="19" spans="2:17" ht="12.75">
      <c r="B19" s="68"/>
      <c r="C19" s="25" t="s">
        <v>1113</v>
      </c>
      <c r="D19" s="26">
        <f>+D12</f>
        <v>0</v>
      </c>
      <c r="E19" s="26">
        <f aca="true" t="shared" si="1" ref="E19:P19">+E12</f>
        <v>300000000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300000000</v>
      </c>
      <c r="J19" s="26">
        <f t="shared" si="1"/>
        <v>141101000</v>
      </c>
      <c r="K19" s="26">
        <f t="shared" si="1"/>
        <v>158899000</v>
      </c>
      <c r="L19" s="26">
        <f t="shared" si="1"/>
        <v>141101000</v>
      </c>
      <c r="M19" s="26">
        <f t="shared" si="1"/>
        <v>0</v>
      </c>
      <c r="N19" s="26">
        <f t="shared" si="1"/>
        <v>59261000</v>
      </c>
      <c r="O19" s="26">
        <f t="shared" si="1"/>
        <v>59261000</v>
      </c>
      <c r="P19" s="26">
        <f t="shared" si="1"/>
        <v>0</v>
      </c>
      <c r="Q19" s="36">
        <f>+L19/I19</f>
        <v>0.4703366666666667</v>
      </c>
    </row>
    <row r="20" spans="2:17" ht="12.75">
      <c r="B20" s="61" t="s">
        <v>1203</v>
      </c>
      <c r="C20" s="61"/>
      <c r="D20" s="27">
        <f aca="true" t="shared" si="2" ref="D20:P20">SUM(D18:D19)</f>
        <v>130000000</v>
      </c>
      <c r="E20" s="27">
        <f t="shared" si="2"/>
        <v>300000000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430000000</v>
      </c>
      <c r="J20" s="27">
        <f t="shared" si="2"/>
        <v>263101000</v>
      </c>
      <c r="K20" s="27">
        <f t="shared" si="2"/>
        <v>166899000</v>
      </c>
      <c r="L20" s="27">
        <f t="shared" si="2"/>
        <v>263101000</v>
      </c>
      <c r="M20" s="27">
        <f t="shared" si="2"/>
        <v>0</v>
      </c>
      <c r="N20" s="27">
        <f t="shared" si="2"/>
        <v>172529800</v>
      </c>
      <c r="O20" s="27">
        <f t="shared" si="2"/>
        <v>172529800</v>
      </c>
      <c r="P20" s="27">
        <f t="shared" si="2"/>
        <v>0</v>
      </c>
      <c r="Q20" s="35">
        <f>+L20/I20</f>
        <v>0.6118627906976745</v>
      </c>
    </row>
  </sheetData>
  <sheetProtection/>
  <mergeCells count="41">
    <mergeCell ref="Q16:Q17"/>
    <mergeCell ref="B18:B19"/>
    <mergeCell ref="B20:C20"/>
    <mergeCell ref="B15:Q15"/>
    <mergeCell ref="B16:B17"/>
    <mergeCell ref="C16:C17"/>
    <mergeCell ref="D16:D17"/>
    <mergeCell ref="I16:I17"/>
    <mergeCell ref="M16:M17"/>
    <mergeCell ref="B10:B11"/>
    <mergeCell ref="C10:C11"/>
    <mergeCell ref="D10:D11"/>
    <mergeCell ref="J16:J17"/>
    <mergeCell ref="K16:K17"/>
    <mergeCell ref="L16:L17"/>
    <mergeCell ref="O10:O11"/>
    <mergeCell ref="P10:P11"/>
    <mergeCell ref="N16:N17"/>
    <mergeCell ref="L10:L11"/>
    <mergeCell ref="M10:M11"/>
    <mergeCell ref="N10:N11"/>
    <mergeCell ref="O16:O17"/>
    <mergeCell ref="P16:P17"/>
    <mergeCell ref="Q10:Q11"/>
    <mergeCell ref="O3:O4"/>
    <mergeCell ref="P3:P4"/>
    <mergeCell ref="Q3:Q4"/>
    <mergeCell ref="B9:Q9"/>
    <mergeCell ref="I10:I11"/>
    <mergeCell ref="J10:J11"/>
    <mergeCell ref="K10:K11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140625" style="0" customWidth="1"/>
    <col min="17" max="17" width="9.28125" style="37" customWidth="1"/>
  </cols>
  <sheetData>
    <row r="2" spans="2:17" ht="12.75">
      <c r="B2" s="63" t="s">
        <v>1148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66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69"/>
    </row>
    <row r="5" spans="2:17" s="31" customFormat="1" ht="22.5">
      <c r="B5" s="23" t="str">
        <f>+Ejecución!A320</f>
        <v>214334</v>
      </c>
      <c r="C5" s="23" t="str">
        <f>+Ejecución!B320</f>
        <v>PROMOCIÓN DE ASOCIACIONES Y ALIANZAS PARA EL DESARROLLO EMPRESARIAL E INDUSTRIAL</v>
      </c>
      <c r="D5" s="29">
        <f>+Ejecución!C320</f>
        <v>250000000</v>
      </c>
      <c r="E5" s="29">
        <f>+Ejecución!D320</f>
        <v>0</v>
      </c>
      <c r="F5" s="29">
        <f>+Ejecución!E320</f>
        <v>0</v>
      </c>
      <c r="G5" s="29">
        <f>+Ejecución!F320</f>
        <v>0</v>
      </c>
      <c r="H5" s="29">
        <f>+Ejecución!G320</f>
        <v>0</v>
      </c>
      <c r="I5" s="29">
        <f>+Ejecución!H320</f>
        <v>250000000</v>
      </c>
      <c r="J5" s="29">
        <f>+Ejecución!I320</f>
        <v>201015600</v>
      </c>
      <c r="K5" s="29">
        <f>+Ejecución!J320</f>
        <v>48984400</v>
      </c>
      <c r="L5" s="29">
        <f>+Ejecución!K320</f>
        <v>201015600</v>
      </c>
      <c r="M5" s="29">
        <f>+Ejecución!L320</f>
        <v>0</v>
      </c>
      <c r="N5" s="29">
        <f>+Ejecución!M320</f>
        <v>160749588</v>
      </c>
      <c r="O5" s="29">
        <f>+Ejecución!N320</f>
        <v>152459988</v>
      </c>
      <c r="P5" s="29">
        <f>+Ejecución!O320</f>
        <v>8289600</v>
      </c>
      <c r="Q5" s="35">
        <f>+L5/I5</f>
        <v>0.8040624</v>
      </c>
    </row>
    <row r="6" spans="2:17" ht="22.5">
      <c r="B6" s="2" t="str">
        <f>+Ejecución!A321</f>
        <v>21433401</v>
      </c>
      <c r="C6" s="2" t="str">
        <f>+Ejecución!B321</f>
        <v>Consolidación de la estrategia regional de Cooperación Internacional  en el Departamento de Nariño</v>
      </c>
      <c r="D6" s="13">
        <f>+Ejecución!C321</f>
        <v>125000000</v>
      </c>
      <c r="E6" s="13">
        <f>+Ejecución!D321</f>
        <v>0</v>
      </c>
      <c r="F6" s="13">
        <f>+Ejecución!E321</f>
        <v>0</v>
      </c>
      <c r="G6" s="13">
        <f>+Ejecución!F321</f>
        <v>0</v>
      </c>
      <c r="H6" s="13">
        <f>+Ejecución!G321</f>
        <v>0</v>
      </c>
      <c r="I6" s="13">
        <f>+Ejecución!H321</f>
        <v>125000000</v>
      </c>
      <c r="J6" s="13">
        <f>+Ejecución!I321</f>
        <v>76015600</v>
      </c>
      <c r="K6" s="13">
        <f>+Ejecución!J321</f>
        <v>48984400</v>
      </c>
      <c r="L6" s="13">
        <f>+Ejecución!K321</f>
        <v>76015600</v>
      </c>
      <c r="M6" s="13">
        <f>+Ejecución!L321</f>
        <v>0</v>
      </c>
      <c r="N6" s="13">
        <f>+Ejecución!M321</f>
        <v>46769188</v>
      </c>
      <c r="O6" s="13">
        <f>+Ejecución!N321</f>
        <v>41724388</v>
      </c>
      <c r="P6" s="13">
        <f>+Ejecución!O321</f>
        <v>5044800</v>
      </c>
      <c r="Q6" s="36">
        <f>+L6/I6</f>
        <v>0.6081248</v>
      </c>
    </row>
    <row r="7" spans="2:17" ht="22.5">
      <c r="B7" s="2" t="str">
        <f>+Ejecución!A322</f>
        <v>21433402</v>
      </c>
      <c r="C7" s="2" t="str">
        <f>+Ejecución!B322</f>
        <v>Desarrollo de condiciones que permitan el crecimiento sostenible de las regiones de frontera en el departamento de Nariño</v>
      </c>
      <c r="D7" s="13">
        <f>+Ejecución!C322</f>
        <v>125000000</v>
      </c>
      <c r="E7" s="13">
        <f>+Ejecución!D322</f>
        <v>0</v>
      </c>
      <c r="F7" s="13">
        <f>+Ejecución!E322</f>
        <v>0</v>
      </c>
      <c r="G7" s="13">
        <f>+Ejecución!F322</f>
        <v>0</v>
      </c>
      <c r="H7" s="13">
        <f>+Ejecución!G322</f>
        <v>0</v>
      </c>
      <c r="I7" s="13">
        <f>+Ejecución!H322</f>
        <v>125000000</v>
      </c>
      <c r="J7" s="13">
        <f>+Ejecución!I322</f>
        <v>125000000</v>
      </c>
      <c r="K7" s="13">
        <f>+Ejecución!J322</f>
        <v>0</v>
      </c>
      <c r="L7" s="13">
        <f>+Ejecución!K322</f>
        <v>125000000</v>
      </c>
      <c r="M7" s="13">
        <f>+Ejecución!L322</f>
        <v>0</v>
      </c>
      <c r="N7" s="13">
        <f>+Ejecución!M322</f>
        <v>113980400</v>
      </c>
      <c r="O7" s="13">
        <f>+Ejecución!N322</f>
        <v>110735600</v>
      </c>
      <c r="P7" s="13">
        <f>+Ejecución!O322</f>
        <v>3244800</v>
      </c>
      <c r="Q7" s="36">
        <f>+L7/I7</f>
        <v>1</v>
      </c>
    </row>
    <row r="9" spans="2:17" ht="12.75">
      <c r="B9" s="62" t="s">
        <v>1199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2:17" ht="12.75">
      <c r="B10" s="51" t="s">
        <v>1059</v>
      </c>
      <c r="C10" s="53" t="s">
        <v>1060</v>
      </c>
      <c r="D10" s="48" t="s">
        <v>1061</v>
      </c>
      <c r="E10" s="9" t="s">
        <v>1062</v>
      </c>
      <c r="F10" s="10"/>
      <c r="G10" s="10"/>
      <c r="H10" s="11"/>
      <c r="I10" s="48" t="s">
        <v>1063</v>
      </c>
      <c r="J10" s="48" t="s">
        <v>1064</v>
      </c>
      <c r="K10" s="48" t="s">
        <v>1065</v>
      </c>
      <c r="L10" s="48" t="s">
        <v>1066</v>
      </c>
      <c r="M10" s="48" t="s">
        <v>1067</v>
      </c>
      <c r="N10" s="48" t="s">
        <v>1068</v>
      </c>
      <c r="O10" s="48" t="s">
        <v>1069</v>
      </c>
      <c r="P10" s="48" t="s">
        <v>1070</v>
      </c>
      <c r="Q10" s="66" t="s">
        <v>1071</v>
      </c>
    </row>
    <row r="11" spans="2:17" ht="12.75">
      <c r="B11" s="52"/>
      <c r="C11" s="54"/>
      <c r="D11" s="49"/>
      <c r="E11" s="12" t="s">
        <v>1072</v>
      </c>
      <c r="F11" s="12" t="s">
        <v>1073</v>
      </c>
      <c r="G11" s="12" t="s">
        <v>1074</v>
      </c>
      <c r="H11" s="12" t="s">
        <v>1075</v>
      </c>
      <c r="I11" s="49"/>
      <c r="J11" s="49"/>
      <c r="K11" s="49"/>
      <c r="L11" s="49"/>
      <c r="M11" s="49"/>
      <c r="N11" s="49"/>
      <c r="O11" s="49"/>
      <c r="P11" s="49"/>
      <c r="Q11" s="67"/>
    </row>
    <row r="12" spans="2:17" ht="12.75">
      <c r="B12" s="24"/>
      <c r="C12" s="25" t="s">
        <v>1105</v>
      </c>
      <c r="D12" s="26">
        <f>+D5</f>
        <v>250000000</v>
      </c>
      <c r="E12" s="26">
        <f aca="true" t="shared" si="0" ref="E12:P12">+E5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250000000</v>
      </c>
      <c r="J12" s="26">
        <f t="shared" si="0"/>
        <v>201015600</v>
      </c>
      <c r="K12" s="26">
        <f t="shared" si="0"/>
        <v>48984400</v>
      </c>
      <c r="L12" s="26">
        <f t="shared" si="0"/>
        <v>201015600</v>
      </c>
      <c r="M12" s="26">
        <f t="shared" si="0"/>
        <v>0</v>
      </c>
      <c r="N12" s="26">
        <f t="shared" si="0"/>
        <v>160749588</v>
      </c>
      <c r="O12" s="26">
        <f t="shared" si="0"/>
        <v>152459988</v>
      </c>
      <c r="P12" s="26">
        <f t="shared" si="0"/>
        <v>8289600</v>
      </c>
      <c r="Q12" s="36">
        <f>+L12/I12</f>
        <v>0.8040624</v>
      </c>
    </row>
    <row r="13" spans="2:17" ht="12.75">
      <c r="B13" s="61" t="s">
        <v>1200</v>
      </c>
      <c r="C13" s="61"/>
      <c r="D13" s="27">
        <f aca="true" t="shared" si="1" ref="D13:P13">SUM(D12:D12)</f>
        <v>250000000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250000000</v>
      </c>
      <c r="J13" s="27">
        <f t="shared" si="1"/>
        <v>201015600</v>
      </c>
      <c r="K13" s="27">
        <f t="shared" si="1"/>
        <v>48984400</v>
      </c>
      <c r="L13" s="27">
        <f t="shared" si="1"/>
        <v>201015600</v>
      </c>
      <c r="M13" s="27">
        <f t="shared" si="1"/>
        <v>0</v>
      </c>
      <c r="N13" s="27">
        <f t="shared" si="1"/>
        <v>160749588</v>
      </c>
      <c r="O13" s="27">
        <f t="shared" si="1"/>
        <v>152459988</v>
      </c>
      <c r="P13" s="27">
        <f t="shared" si="1"/>
        <v>8289600</v>
      </c>
      <c r="Q13" s="35">
        <f>+L13/I13</f>
        <v>0.8040624</v>
      </c>
    </row>
  </sheetData>
  <sheetProtection/>
  <mergeCells count="27">
    <mergeCell ref="B13:C13"/>
    <mergeCell ref="L10:L11"/>
    <mergeCell ref="M10:M11"/>
    <mergeCell ref="N10:N11"/>
    <mergeCell ref="O10:O11"/>
    <mergeCell ref="P10:P11"/>
    <mergeCell ref="K10:K11"/>
    <mergeCell ref="Q10:Q11"/>
    <mergeCell ref="O3:O4"/>
    <mergeCell ref="P3:P4"/>
    <mergeCell ref="Q3:Q4"/>
    <mergeCell ref="B9:Q9"/>
    <mergeCell ref="B10:B11"/>
    <mergeCell ref="C10:C11"/>
    <mergeCell ref="D10:D11"/>
    <mergeCell ref="I10:I11"/>
    <mergeCell ref="J10:J11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57421875" style="0" customWidth="1"/>
    <col min="17" max="17" width="9.28125" style="37" customWidth="1"/>
  </cols>
  <sheetData>
    <row r="2" spans="2:17" ht="12.75">
      <c r="B2" s="63" t="s">
        <v>1149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33.75">
      <c r="B5" s="23" t="str">
        <f>+Ejecución!A325</f>
        <v>214411</v>
      </c>
      <c r="C5" s="23" t="str">
        <f>+Ejecución!B325</f>
        <v>PROGRAMAS DE CAPACITACIÓN, ASESORÍA Y ASISTENCIA TÉCNICA PARA CONSOLIDAR PROCESOS DE PARTICIPACIÓN CIUDADANA Y CONTROL SOCIAL</v>
      </c>
      <c r="D5" s="29">
        <f>+Ejecución!C325</f>
        <v>330000000</v>
      </c>
      <c r="E5" s="29">
        <f>+Ejecución!D325</f>
        <v>0</v>
      </c>
      <c r="F5" s="29">
        <f>+Ejecución!E325</f>
        <v>0</v>
      </c>
      <c r="G5" s="29">
        <f>+Ejecución!F325</f>
        <v>0</v>
      </c>
      <c r="H5" s="29">
        <f>+Ejecución!G325</f>
        <v>0</v>
      </c>
      <c r="I5" s="29">
        <f>+Ejecución!H325</f>
        <v>330000000</v>
      </c>
      <c r="J5" s="29">
        <f>+Ejecución!I325</f>
        <v>284641600</v>
      </c>
      <c r="K5" s="29">
        <f>+Ejecución!J325</f>
        <v>45358400</v>
      </c>
      <c r="L5" s="29">
        <f>+Ejecución!K325</f>
        <v>284641600</v>
      </c>
      <c r="M5" s="29">
        <f>+Ejecución!L325</f>
        <v>0</v>
      </c>
      <c r="N5" s="29">
        <f>+Ejecución!M325</f>
        <v>160328000</v>
      </c>
      <c r="O5" s="29">
        <f>+Ejecución!N325</f>
        <v>154483200</v>
      </c>
      <c r="P5" s="29">
        <f>+Ejecución!O325</f>
        <v>5844800</v>
      </c>
      <c r="Q5" s="35">
        <f>+L5/I5</f>
        <v>0.862550303030303</v>
      </c>
    </row>
    <row r="6" spans="2:17" ht="22.5">
      <c r="B6" s="2" t="str">
        <f>+Ejecución!A326</f>
        <v>21441101</v>
      </c>
      <c r="C6" s="2" t="str">
        <f>+Ejecución!B326</f>
        <v>Apoyo a procesos de fortalecimiento de organizaciones comunales, sociales y campesinas de Nariño </v>
      </c>
      <c r="D6" s="13">
        <f>+Ejecución!C326</f>
        <v>250000000</v>
      </c>
      <c r="E6" s="13">
        <f>+Ejecución!D326</f>
        <v>0</v>
      </c>
      <c r="F6" s="13">
        <f>+Ejecución!E326</f>
        <v>0</v>
      </c>
      <c r="G6" s="13">
        <f>+Ejecución!F326</f>
        <v>0</v>
      </c>
      <c r="H6" s="13">
        <f>+Ejecución!G326</f>
        <v>0</v>
      </c>
      <c r="I6" s="13">
        <f>+Ejecución!H326</f>
        <v>250000000</v>
      </c>
      <c r="J6" s="13">
        <f>+Ejecución!I326</f>
        <v>220948800</v>
      </c>
      <c r="K6" s="13">
        <f>+Ejecución!J326</f>
        <v>29051200</v>
      </c>
      <c r="L6" s="13">
        <f>+Ejecución!K326</f>
        <v>220948800</v>
      </c>
      <c r="M6" s="13">
        <f>+Ejecución!L326</f>
        <v>0</v>
      </c>
      <c r="N6" s="13">
        <f>+Ejecución!M326</f>
        <v>147348800</v>
      </c>
      <c r="O6" s="13">
        <f>+Ejecución!N326</f>
        <v>141504000</v>
      </c>
      <c r="P6" s="13">
        <f>+Ejecución!O326</f>
        <v>5844800</v>
      </c>
      <c r="Q6" s="36">
        <f aca="true" t="shared" si="0" ref="Q6:Q12">+L6/I6</f>
        <v>0.8837952</v>
      </c>
    </row>
    <row r="7" spans="2:17" ht="22.5">
      <c r="B7" s="2" t="str">
        <f>+Ejecución!A327</f>
        <v>21441102</v>
      </c>
      <c r="C7" s="2" t="str">
        <f>+Ejecución!B327</f>
        <v>Fortalecimiento del control social y veeduría ciudadana con enfoque étnico territorial de Nariño </v>
      </c>
      <c r="D7" s="13">
        <f>+Ejecución!C327</f>
        <v>80000000</v>
      </c>
      <c r="E7" s="13">
        <f>+Ejecución!D327</f>
        <v>0</v>
      </c>
      <c r="F7" s="13">
        <f>+Ejecución!E327</f>
        <v>0</v>
      </c>
      <c r="G7" s="13">
        <f>+Ejecución!F327</f>
        <v>0</v>
      </c>
      <c r="H7" s="13">
        <f>+Ejecución!G327</f>
        <v>0</v>
      </c>
      <c r="I7" s="13">
        <f>+Ejecución!H327</f>
        <v>80000000</v>
      </c>
      <c r="J7" s="13">
        <f>+Ejecución!I327</f>
        <v>63692800</v>
      </c>
      <c r="K7" s="13">
        <f>+Ejecución!J327</f>
        <v>16307200</v>
      </c>
      <c r="L7" s="13">
        <f>+Ejecución!K327</f>
        <v>63692800</v>
      </c>
      <c r="M7" s="13">
        <f>+Ejecución!L327</f>
        <v>0</v>
      </c>
      <c r="N7" s="13">
        <f>+Ejecución!M327</f>
        <v>12979200</v>
      </c>
      <c r="O7" s="13">
        <f>+Ejecución!N327</f>
        <v>12979200</v>
      </c>
      <c r="P7" s="13">
        <f>+Ejecución!O327</f>
        <v>0</v>
      </c>
      <c r="Q7" s="36">
        <f t="shared" si="0"/>
        <v>0.79616</v>
      </c>
    </row>
    <row r="8" spans="2:17" s="31" customFormat="1" ht="12.75">
      <c r="B8" s="23" t="str">
        <f>+Ejecución!A328</f>
        <v>214412</v>
      </c>
      <c r="C8" s="23" t="str">
        <f>+Ejecución!B328</f>
        <v>ATENCIÓN Y APOYO A LOS GRUPOS AFROCOLOMBIANOS</v>
      </c>
      <c r="D8" s="29">
        <f>+Ejecución!C328</f>
        <v>650000000</v>
      </c>
      <c r="E8" s="29">
        <f>+Ejecución!D328</f>
        <v>0</v>
      </c>
      <c r="F8" s="29">
        <f>+Ejecución!E328</f>
        <v>0</v>
      </c>
      <c r="G8" s="29">
        <f>+Ejecución!F328</f>
        <v>0</v>
      </c>
      <c r="H8" s="29">
        <f>+Ejecución!G328</f>
        <v>0</v>
      </c>
      <c r="I8" s="29">
        <f>+Ejecución!H328</f>
        <v>650000000</v>
      </c>
      <c r="J8" s="29">
        <f>+Ejecución!I328</f>
        <v>261318200</v>
      </c>
      <c r="K8" s="29">
        <f>+Ejecución!J328</f>
        <v>388681800</v>
      </c>
      <c r="L8" s="29">
        <f>+Ejecución!K328</f>
        <v>261318200</v>
      </c>
      <c r="M8" s="29">
        <f>+Ejecución!L328</f>
        <v>0</v>
      </c>
      <c r="N8" s="29">
        <f>+Ejecución!M328</f>
        <v>194784760</v>
      </c>
      <c r="O8" s="29">
        <f>+Ejecución!N328</f>
        <v>183351360</v>
      </c>
      <c r="P8" s="29">
        <f>+Ejecución!O328</f>
        <v>11433400</v>
      </c>
      <c r="Q8" s="35">
        <f t="shared" si="0"/>
        <v>0.402028</v>
      </c>
    </row>
    <row r="9" spans="2:17" ht="33.75">
      <c r="B9" s="2" t="str">
        <f>+Ejecución!A329</f>
        <v>21441201</v>
      </c>
      <c r="C9" s="2" t="str">
        <f>+Ejecución!B329</f>
        <v>Fortalecimiento de la gobernabilidad y gobernanza de las organizaciones y consejos comunitarios de la comunidad afro de Nariño</v>
      </c>
      <c r="D9" s="13">
        <f>+Ejecución!C329</f>
        <v>550000000</v>
      </c>
      <c r="E9" s="13">
        <f>+Ejecución!D329</f>
        <v>0</v>
      </c>
      <c r="F9" s="13">
        <f>+Ejecución!E329</f>
        <v>0</v>
      </c>
      <c r="G9" s="13">
        <f>+Ejecución!F329</f>
        <v>0</v>
      </c>
      <c r="H9" s="13">
        <f>+Ejecución!G329</f>
        <v>0</v>
      </c>
      <c r="I9" s="13">
        <f>+Ejecución!H329</f>
        <v>550000000</v>
      </c>
      <c r="J9" s="13">
        <f>+Ejecución!I329</f>
        <v>243872200</v>
      </c>
      <c r="K9" s="13">
        <f>+Ejecución!J329</f>
        <v>306127800</v>
      </c>
      <c r="L9" s="13">
        <f>+Ejecución!K329</f>
        <v>243872200</v>
      </c>
      <c r="M9" s="13">
        <f>+Ejecución!L329</f>
        <v>0</v>
      </c>
      <c r="N9" s="13">
        <f>+Ejecución!M329</f>
        <v>177481760</v>
      </c>
      <c r="O9" s="13">
        <f>+Ejecución!N329</f>
        <v>173616960</v>
      </c>
      <c r="P9" s="13">
        <f>+Ejecución!O329</f>
        <v>3864800</v>
      </c>
      <c r="Q9" s="36">
        <f t="shared" si="0"/>
        <v>0.443404</v>
      </c>
    </row>
    <row r="10" spans="2:17" ht="22.5">
      <c r="B10" s="2" t="str">
        <f>+Ejecución!A330</f>
        <v>21441202</v>
      </c>
      <c r="C10" s="2" t="str">
        <f>+Ejecución!B330</f>
        <v>Planificación y fortalecimiento de la implementación del auto 073 de las comunidades afro de Nariño</v>
      </c>
      <c r="D10" s="13">
        <f>+Ejecución!C330</f>
        <v>100000000</v>
      </c>
      <c r="E10" s="13">
        <f>+Ejecución!D330</f>
        <v>0</v>
      </c>
      <c r="F10" s="13">
        <f>+Ejecución!E330</f>
        <v>0</v>
      </c>
      <c r="G10" s="13">
        <f>+Ejecución!F330</f>
        <v>0</v>
      </c>
      <c r="H10" s="13">
        <f>+Ejecución!G330</f>
        <v>0</v>
      </c>
      <c r="I10" s="13">
        <f>+Ejecución!H330</f>
        <v>100000000</v>
      </c>
      <c r="J10" s="13">
        <f>+Ejecución!I330</f>
        <v>17446000</v>
      </c>
      <c r="K10" s="13">
        <f>+Ejecución!J330</f>
        <v>82554000</v>
      </c>
      <c r="L10" s="13">
        <f>+Ejecución!K330</f>
        <v>17446000</v>
      </c>
      <c r="M10" s="13">
        <f>+Ejecución!L330</f>
        <v>0</v>
      </c>
      <c r="N10" s="13">
        <f>+Ejecución!M330</f>
        <v>17303000</v>
      </c>
      <c r="O10" s="13">
        <f>+Ejecución!N330</f>
        <v>9734400</v>
      </c>
      <c r="P10" s="13">
        <f>+Ejecución!O330</f>
        <v>7568600</v>
      </c>
      <c r="Q10" s="36">
        <f t="shared" si="0"/>
        <v>0.17446</v>
      </c>
    </row>
    <row r="11" spans="2:17" s="31" customFormat="1" ht="12.75">
      <c r="B11" s="23" t="str">
        <f>+Ejecución!A331</f>
        <v>214413</v>
      </c>
      <c r="C11" s="23" t="str">
        <f>+Ejecución!B331</f>
        <v>ATENCIÓN Y APOYO A LOS GRUPOS INDÍGENAS</v>
      </c>
      <c r="D11" s="29">
        <f>+Ejecución!C331</f>
        <v>650000000</v>
      </c>
      <c r="E11" s="29">
        <f>+Ejecución!D331</f>
        <v>0</v>
      </c>
      <c r="F11" s="29">
        <f>+Ejecución!E331</f>
        <v>0</v>
      </c>
      <c r="G11" s="29">
        <f>+Ejecución!F331</f>
        <v>0</v>
      </c>
      <c r="H11" s="29">
        <f>+Ejecución!G331</f>
        <v>0</v>
      </c>
      <c r="I11" s="29">
        <f>+Ejecución!H331</f>
        <v>650000000</v>
      </c>
      <c r="J11" s="29">
        <f>+Ejecución!I331</f>
        <v>214249280</v>
      </c>
      <c r="K11" s="29">
        <f>+Ejecución!J331</f>
        <v>435750720</v>
      </c>
      <c r="L11" s="29">
        <f>+Ejecución!K331</f>
        <v>214249280</v>
      </c>
      <c r="M11" s="29">
        <f>+Ejecución!L331</f>
        <v>0</v>
      </c>
      <c r="N11" s="29">
        <f>+Ejecución!M331</f>
        <v>124038000</v>
      </c>
      <c r="O11" s="29">
        <f>+Ejecución!N331</f>
        <v>120793200</v>
      </c>
      <c r="P11" s="29">
        <f>+Ejecución!O331</f>
        <v>3244800</v>
      </c>
      <c r="Q11" s="35">
        <f t="shared" si="0"/>
        <v>0.32961427692307693</v>
      </c>
    </row>
    <row r="12" spans="2:17" ht="22.5">
      <c r="B12" s="2" t="str">
        <f>+Ejecución!A332</f>
        <v>21441301</v>
      </c>
      <c r="C12" s="2" t="str">
        <f>+Ejecución!B332</f>
        <v>Fortalecimiento de la gobernabilidad y gobernanza de los pueblos indígenas de Nariño </v>
      </c>
      <c r="D12" s="13">
        <f>+Ejecución!C332</f>
        <v>650000000</v>
      </c>
      <c r="E12" s="13">
        <f>+Ejecución!D332</f>
        <v>0</v>
      </c>
      <c r="F12" s="13">
        <f>+Ejecución!E332</f>
        <v>0</v>
      </c>
      <c r="G12" s="13">
        <f>+Ejecución!F332</f>
        <v>0</v>
      </c>
      <c r="H12" s="13">
        <f>+Ejecución!G332</f>
        <v>0</v>
      </c>
      <c r="I12" s="13">
        <f>+Ejecución!H332</f>
        <v>650000000</v>
      </c>
      <c r="J12" s="13">
        <f>+Ejecución!I332</f>
        <v>214249280</v>
      </c>
      <c r="K12" s="13">
        <f>+Ejecución!J332</f>
        <v>435750720</v>
      </c>
      <c r="L12" s="13">
        <f>+Ejecución!K332</f>
        <v>214249280</v>
      </c>
      <c r="M12" s="13">
        <f>+Ejecución!L332</f>
        <v>0</v>
      </c>
      <c r="N12" s="13">
        <f>+Ejecución!M332</f>
        <v>124038000</v>
      </c>
      <c r="O12" s="13">
        <f>+Ejecución!N332</f>
        <v>120793200</v>
      </c>
      <c r="P12" s="13">
        <f>+Ejecución!O332</f>
        <v>3244800</v>
      </c>
      <c r="Q12" s="36">
        <f t="shared" si="0"/>
        <v>0.32961427692307693</v>
      </c>
    </row>
    <row r="14" spans="2:17" ht="12.75">
      <c r="B14" s="62" t="s">
        <v>1201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51" t="s">
        <v>1059</v>
      </c>
      <c r="C15" s="53" t="s">
        <v>1060</v>
      </c>
      <c r="D15" s="48" t="s">
        <v>1061</v>
      </c>
      <c r="E15" s="9" t="s">
        <v>1062</v>
      </c>
      <c r="F15" s="10"/>
      <c r="G15" s="10"/>
      <c r="H15" s="11"/>
      <c r="I15" s="48" t="s">
        <v>1063</v>
      </c>
      <c r="J15" s="48" t="s">
        <v>1064</v>
      </c>
      <c r="K15" s="48" t="s">
        <v>1065</v>
      </c>
      <c r="L15" s="48" t="s">
        <v>1066</v>
      </c>
      <c r="M15" s="48" t="s">
        <v>1067</v>
      </c>
      <c r="N15" s="48" t="s">
        <v>1068</v>
      </c>
      <c r="O15" s="48" t="s">
        <v>1069</v>
      </c>
      <c r="P15" s="48" t="s">
        <v>1070</v>
      </c>
      <c r="Q15" s="66" t="s">
        <v>1071</v>
      </c>
    </row>
    <row r="16" spans="2:17" ht="12.75">
      <c r="B16" s="52"/>
      <c r="C16" s="54"/>
      <c r="D16" s="49"/>
      <c r="E16" s="12" t="s">
        <v>1072</v>
      </c>
      <c r="F16" s="12" t="s">
        <v>1073</v>
      </c>
      <c r="G16" s="12" t="s">
        <v>1074</v>
      </c>
      <c r="H16" s="12" t="s">
        <v>1075</v>
      </c>
      <c r="I16" s="49"/>
      <c r="J16" s="49"/>
      <c r="K16" s="49"/>
      <c r="L16" s="49"/>
      <c r="M16" s="49"/>
      <c r="N16" s="49"/>
      <c r="O16" s="49"/>
      <c r="P16" s="49"/>
      <c r="Q16" s="67"/>
    </row>
    <row r="17" spans="2:17" ht="12.75">
      <c r="B17" s="24"/>
      <c r="C17" s="25" t="s">
        <v>1105</v>
      </c>
      <c r="D17" s="26">
        <f>+D5+D8+D11</f>
        <v>1630000000</v>
      </c>
      <c r="E17" s="26">
        <f aca="true" t="shared" si="1" ref="E17:P17">+E5+E8+E11</f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1630000000</v>
      </c>
      <c r="J17" s="26">
        <f t="shared" si="1"/>
        <v>760209080</v>
      </c>
      <c r="K17" s="26">
        <f t="shared" si="1"/>
        <v>869790920</v>
      </c>
      <c r="L17" s="26">
        <f t="shared" si="1"/>
        <v>760209080</v>
      </c>
      <c r="M17" s="26">
        <f t="shared" si="1"/>
        <v>0</v>
      </c>
      <c r="N17" s="26">
        <f t="shared" si="1"/>
        <v>479150760</v>
      </c>
      <c r="O17" s="26">
        <f t="shared" si="1"/>
        <v>458627760</v>
      </c>
      <c r="P17" s="26">
        <f t="shared" si="1"/>
        <v>20523000</v>
      </c>
      <c r="Q17" s="36">
        <f>+L17/I17</f>
        <v>0.46638593865030675</v>
      </c>
    </row>
    <row r="18" spans="2:17" ht="12.75">
      <c r="B18" s="61" t="s">
        <v>1202</v>
      </c>
      <c r="C18" s="61"/>
      <c r="D18" s="27">
        <f aca="true" t="shared" si="2" ref="D18:P18">SUM(D17:D17)</f>
        <v>1630000000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1630000000</v>
      </c>
      <c r="J18" s="27">
        <f t="shared" si="2"/>
        <v>760209080</v>
      </c>
      <c r="K18" s="27">
        <f t="shared" si="2"/>
        <v>869790920</v>
      </c>
      <c r="L18" s="27">
        <f t="shared" si="2"/>
        <v>760209080</v>
      </c>
      <c r="M18" s="27">
        <f t="shared" si="2"/>
        <v>0</v>
      </c>
      <c r="N18" s="27">
        <f t="shared" si="2"/>
        <v>479150760</v>
      </c>
      <c r="O18" s="27">
        <f t="shared" si="2"/>
        <v>458627760</v>
      </c>
      <c r="P18" s="27">
        <f t="shared" si="2"/>
        <v>20523000</v>
      </c>
      <c r="Q18" s="35">
        <f>+L18/I18</f>
        <v>0.46638593865030675</v>
      </c>
    </row>
  </sheetData>
  <sheetProtection/>
  <mergeCells count="27">
    <mergeCell ref="B18:C18"/>
    <mergeCell ref="L15:L16"/>
    <mergeCell ref="M15:M16"/>
    <mergeCell ref="N15:N16"/>
    <mergeCell ref="O15:O16"/>
    <mergeCell ref="P15:P16"/>
    <mergeCell ref="K15:K16"/>
    <mergeCell ref="Q15:Q16"/>
    <mergeCell ref="O3:O4"/>
    <mergeCell ref="P3:P4"/>
    <mergeCell ref="Q3:Q4"/>
    <mergeCell ref="B14:Q14"/>
    <mergeCell ref="B15:B16"/>
    <mergeCell ref="C15:C16"/>
    <mergeCell ref="D15:D16"/>
    <mergeCell ref="I15:I16"/>
    <mergeCell ref="J15:J16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0"/>
  <sheetViews>
    <sheetView tabSelected="1" zoomScalePageLayoutView="0" workbookViewId="0" topLeftCell="A1">
      <selection activeCell="F25" sqref="F25"/>
    </sheetView>
  </sheetViews>
  <sheetFormatPr defaultColWidth="13.28125" defaultRowHeight="12.75"/>
  <cols>
    <col min="1" max="1" width="4.57421875" style="0" customWidth="1"/>
    <col min="2" max="2" width="32.57421875" style="0" customWidth="1"/>
    <col min="3" max="7" width="13.28125" style="0" customWidth="1"/>
    <col min="8" max="8" width="14.28125" style="0" customWidth="1"/>
    <col min="9" max="9" width="15.421875" style="0" customWidth="1"/>
    <col min="10" max="10" width="13.28125" style="0" customWidth="1"/>
    <col min="11" max="11" width="14.421875" style="0" customWidth="1"/>
    <col min="12" max="12" width="13.28125" style="0" customWidth="1"/>
    <col min="13" max="15" width="13.28125" style="0" hidden="1" customWidth="1"/>
    <col min="16" max="16" width="9.7109375" style="0" customWidth="1"/>
    <col min="17" max="17" width="7.140625" style="0" hidden="1" customWidth="1"/>
  </cols>
  <sheetData>
    <row r="2" spans="2:17" ht="12.75">
      <c r="B2" s="55" t="s">
        <v>1076</v>
      </c>
      <c r="C2" s="55" t="s">
        <v>1061</v>
      </c>
      <c r="D2" s="58" t="s">
        <v>1062</v>
      </c>
      <c r="E2" s="59"/>
      <c r="F2" s="59"/>
      <c r="G2" s="60"/>
      <c r="H2" s="55" t="s">
        <v>1063</v>
      </c>
      <c r="I2" s="55" t="s">
        <v>1064</v>
      </c>
      <c r="J2" s="55" t="s">
        <v>1065</v>
      </c>
      <c r="K2" s="55" t="s">
        <v>1066</v>
      </c>
      <c r="L2" s="55" t="s">
        <v>1067</v>
      </c>
      <c r="M2" s="55" t="s">
        <v>1068</v>
      </c>
      <c r="N2" s="55" t="s">
        <v>1069</v>
      </c>
      <c r="O2" s="55" t="s">
        <v>1070</v>
      </c>
      <c r="P2" s="55" t="s">
        <v>1108</v>
      </c>
      <c r="Q2" s="55" t="s">
        <v>1488</v>
      </c>
    </row>
    <row r="3" spans="2:17" ht="12.75">
      <c r="B3" s="56"/>
      <c r="C3" s="56"/>
      <c r="D3" s="22" t="s">
        <v>1072</v>
      </c>
      <c r="E3" s="22" t="s">
        <v>1073</v>
      </c>
      <c r="F3" s="22" t="s">
        <v>1074</v>
      </c>
      <c r="G3" s="22" t="s">
        <v>1075</v>
      </c>
      <c r="H3" s="56"/>
      <c r="I3" s="56"/>
      <c r="J3" s="56"/>
      <c r="K3" s="56"/>
      <c r="L3" s="56"/>
      <c r="M3" s="56"/>
      <c r="N3" s="56"/>
      <c r="O3" s="56"/>
      <c r="P3" s="57"/>
      <c r="Q3" s="57"/>
    </row>
    <row r="4" spans="2:17" ht="12.75">
      <c r="B4" s="2" t="s">
        <v>1077</v>
      </c>
      <c r="C4" s="13">
        <f>+General!D42</f>
        <v>3942627674</v>
      </c>
      <c r="D4" s="13">
        <f>+General!E42</f>
        <v>115959617</v>
      </c>
      <c r="E4" s="13">
        <f>+General!F42</f>
        <v>0</v>
      </c>
      <c r="F4" s="13">
        <f>+General!G42</f>
        <v>647408683.08</v>
      </c>
      <c r="G4" s="13">
        <f>+General!H42</f>
        <v>476233859.08</v>
      </c>
      <c r="H4" s="13">
        <f>+General!I42</f>
        <v>4229762115</v>
      </c>
      <c r="I4" s="13">
        <f>+General!J42</f>
        <v>3717322440.72</v>
      </c>
      <c r="J4" s="13">
        <f>+General!K42</f>
        <v>512439674.28</v>
      </c>
      <c r="K4" s="13">
        <f>+General!L42</f>
        <v>3717322440.72</v>
      </c>
      <c r="L4" s="13">
        <f>+General!M42</f>
        <v>0</v>
      </c>
      <c r="M4" s="13">
        <v>3898228561.04</v>
      </c>
      <c r="N4" s="13">
        <v>3741131958.66</v>
      </c>
      <c r="O4" s="13">
        <v>157096602.38</v>
      </c>
      <c r="P4" s="14">
        <f>+K4/H4</f>
        <v>0.8788490557275701</v>
      </c>
      <c r="Q4" s="14">
        <f aca="true" t="shared" si="0" ref="Q4:Q34">+H4/$H$58</f>
        <v>0.003462669499501883</v>
      </c>
    </row>
    <row r="5" spans="2:17" ht="12.75">
      <c r="B5" s="2" t="s">
        <v>1212</v>
      </c>
      <c r="C5" s="13">
        <f>+Despacho!D27+Despacho!D28</f>
        <v>1622963386</v>
      </c>
      <c r="D5" s="13">
        <f>+Despacho!E27+Despacho!E28</f>
        <v>500000000</v>
      </c>
      <c r="E5" s="13">
        <f>+Despacho!F27+Despacho!F28</f>
        <v>0</v>
      </c>
      <c r="F5" s="13">
        <f>+Despacho!G27+Despacho!G28</f>
        <v>2300219639.28</v>
      </c>
      <c r="G5" s="13">
        <f>+Despacho!H27+Despacho!H28</f>
        <v>277301973</v>
      </c>
      <c r="H5" s="13">
        <f>+Despacho!I27+Despacho!I28</f>
        <v>4145881052.28</v>
      </c>
      <c r="I5" s="13">
        <f>+Despacho!J27+Despacho!J28</f>
        <v>3574883068.53</v>
      </c>
      <c r="J5" s="13">
        <f>+Despacho!K27+Despacho!K28</f>
        <v>570997983.75</v>
      </c>
      <c r="K5" s="13">
        <f>+Despacho!L27+Despacho!L28</f>
        <v>3574883068.53</v>
      </c>
      <c r="L5" s="13">
        <f>+Despacho!M27+Despacho!M28</f>
        <v>0</v>
      </c>
      <c r="M5" s="13">
        <f>+Despacho!N27+Despacho!N28</f>
        <v>2649482691.25</v>
      </c>
      <c r="N5" s="13">
        <f>+Despacho!O27+Despacho!O28</f>
        <v>2475099333.25</v>
      </c>
      <c r="O5" s="13">
        <f>+Despacho!P27+Despacho!P28</f>
        <v>174383358</v>
      </c>
      <c r="P5" s="14">
        <f>+K5/H5</f>
        <v>0.8622734283618717</v>
      </c>
      <c r="Q5" s="14">
        <f t="shared" si="0"/>
        <v>0.0033940007683606406</v>
      </c>
    </row>
    <row r="6" spans="2:17" ht="12.75">
      <c r="B6" s="2" t="s">
        <v>1445</v>
      </c>
      <c r="C6" s="13">
        <f>+'Innovación Social'!D5</f>
        <v>0</v>
      </c>
      <c r="D6" s="13">
        <f>+'Innovación Social'!E5</f>
        <v>600000000</v>
      </c>
      <c r="E6" s="13">
        <f>+'Innovación Social'!F5</f>
        <v>0</v>
      </c>
      <c r="F6" s="13">
        <f>+'Innovación Social'!G5</f>
        <v>0</v>
      </c>
      <c r="G6" s="13">
        <f>+'Innovación Social'!H5</f>
        <v>0</v>
      </c>
      <c r="H6" s="13">
        <f>+'Innovación Social'!I5</f>
        <v>600000000</v>
      </c>
      <c r="I6" s="13">
        <f>+'Innovación Social'!J5</f>
        <v>433129000</v>
      </c>
      <c r="J6" s="13">
        <f>+'Innovación Social'!K5</f>
        <v>166871000</v>
      </c>
      <c r="K6" s="13">
        <f>+'Innovación Social'!L5</f>
        <v>433129000</v>
      </c>
      <c r="L6" s="13">
        <f>+'Innovación Social'!M5</f>
        <v>0</v>
      </c>
      <c r="M6" s="13">
        <f>+'Innovación Social'!N5</f>
        <v>101178000</v>
      </c>
      <c r="N6" s="13">
        <f>+'Innovación Social'!O5</f>
        <v>54178000</v>
      </c>
      <c r="O6" s="13">
        <f>+'Innovación Social'!P5</f>
        <v>47000000</v>
      </c>
      <c r="P6" s="14">
        <f>+K6/H6</f>
        <v>0.7218816666666666</v>
      </c>
      <c r="Q6" s="14">
        <f t="shared" si="0"/>
        <v>0.0004911864173952794</v>
      </c>
    </row>
    <row r="7" spans="2:17" ht="12.75">
      <c r="B7" s="2" t="s">
        <v>1446</v>
      </c>
      <c r="C7" s="13">
        <f>+GANA!D6</f>
        <v>0</v>
      </c>
      <c r="D7" s="13">
        <f>+GANA!E6</f>
        <v>1000000000</v>
      </c>
      <c r="E7" s="13">
        <f>+GANA!F6</f>
        <v>0</v>
      </c>
      <c r="F7" s="13">
        <f>+GANA!G6</f>
        <v>0</v>
      </c>
      <c r="G7" s="13">
        <f>+GANA!H6</f>
        <v>0</v>
      </c>
      <c r="H7" s="13">
        <f>+GANA!I6</f>
        <v>1000000000</v>
      </c>
      <c r="I7" s="13">
        <f>+GANA!J6</f>
        <v>769490279</v>
      </c>
      <c r="J7" s="13">
        <f>+GANA!K6</f>
        <v>230509721</v>
      </c>
      <c r="K7" s="13">
        <f>+GANA!L6</f>
        <v>769490279</v>
      </c>
      <c r="L7" s="13">
        <f>+GANA!M6</f>
        <v>0</v>
      </c>
      <c r="M7" s="13">
        <f>+GANA!N6</f>
        <v>382985779.5</v>
      </c>
      <c r="N7" s="13">
        <f>+GANA!O6</f>
        <v>382985779.5</v>
      </c>
      <c r="O7" s="13">
        <f>+GANA!P6</f>
        <v>0</v>
      </c>
      <c r="P7" s="14">
        <f>+K7/H7</f>
        <v>0.769490279</v>
      </c>
      <c r="Q7" s="14">
        <f t="shared" si="0"/>
        <v>0.0008186440289921323</v>
      </c>
    </row>
    <row r="8" spans="2:17" ht="12.75">
      <c r="B8" s="2" t="s">
        <v>1205</v>
      </c>
      <c r="C8" s="13">
        <f>+Maquila!D14</f>
        <v>30616527679</v>
      </c>
      <c r="D8" s="13">
        <f>+Maquila!E14</f>
        <v>5306064000</v>
      </c>
      <c r="E8" s="13">
        <f>+Maquila!F14</f>
        <v>0</v>
      </c>
      <c r="F8" s="13">
        <f>+Maquila!G14</f>
        <v>333992821.8</v>
      </c>
      <c r="G8" s="13">
        <f>+Maquila!H14</f>
        <v>333992821.8</v>
      </c>
      <c r="H8" s="13">
        <f>+Maquila!I14</f>
        <v>35922591679</v>
      </c>
      <c r="I8" s="13">
        <f>+Maquila!J14</f>
        <v>35794672931.26</v>
      </c>
      <c r="J8" s="13">
        <f>+Maquila!K14</f>
        <v>127918747.74</v>
      </c>
      <c r="K8" s="13">
        <f>+Maquila!L14</f>
        <v>35794672931.26</v>
      </c>
      <c r="L8" s="13">
        <f>+Maquila!M14</f>
        <v>0</v>
      </c>
      <c r="M8" s="13">
        <f>+Maquila!N14</f>
        <v>29874986923.6</v>
      </c>
      <c r="N8" s="13">
        <f>+Maquila!O14</f>
        <v>29745058797.6</v>
      </c>
      <c r="O8" s="13">
        <f>+Maquila!P14</f>
        <v>129928126</v>
      </c>
      <c r="P8" s="14">
        <f aca="true" t="shared" si="1" ref="P8:P56">+K8/H8</f>
        <v>0.9964390445744264</v>
      </c>
      <c r="Q8" s="14">
        <f t="shared" si="0"/>
        <v>0.029407815183935808</v>
      </c>
    </row>
    <row r="9" spans="2:17" ht="12.75">
      <c r="B9" s="2" t="s">
        <v>1078</v>
      </c>
      <c r="C9" s="13">
        <f>+C10+C11</f>
        <v>3239000000</v>
      </c>
      <c r="D9" s="13">
        <f aca="true" t="shared" si="2" ref="D9:L9">+D10+D11</f>
        <v>7971562234.03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2"/>
        <v>11210562234.029999</v>
      </c>
      <c r="I9" s="13">
        <f t="shared" si="2"/>
        <v>3731813739.71</v>
      </c>
      <c r="J9" s="13">
        <f t="shared" si="2"/>
        <v>7478748494.32</v>
      </c>
      <c r="K9" s="13">
        <f t="shared" si="2"/>
        <v>3731813739.71</v>
      </c>
      <c r="L9" s="13">
        <f t="shared" si="2"/>
        <v>0</v>
      </c>
      <c r="M9" s="13">
        <f>+M10+M11</f>
        <v>1940389224.21</v>
      </c>
      <c r="N9" s="13">
        <f>+N10+N11</f>
        <v>1808806308.21</v>
      </c>
      <c r="O9" s="13">
        <f>+O10+O11</f>
        <v>131582916</v>
      </c>
      <c r="P9" s="14">
        <f t="shared" si="1"/>
        <v>0.33288372713207615</v>
      </c>
      <c r="Q9" s="14">
        <f t="shared" si="0"/>
        <v>0.009177459834533358</v>
      </c>
    </row>
    <row r="10" spans="2:17" ht="12.75" hidden="1">
      <c r="B10" s="2" t="s">
        <v>1079</v>
      </c>
      <c r="C10" s="13">
        <f>+Gobierno!D33+Gobierno!D34</f>
        <v>1190000000</v>
      </c>
      <c r="D10" s="13">
        <f>+Gobierno!E33+Gobierno!E34</f>
        <v>0</v>
      </c>
      <c r="E10" s="13">
        <f>+Gobierno!F33+Gobierno!F34</f>
        <v>0</v>
      </c>
      <c r="F10" s="13">
        <f>+Gobierno!G33+Gobierno!G34</f>
        <v>0</v>
      </c>
      <c r="G10" s="13">
        <f>+Gobierno!H33+Gobierno!H34</f>
        <v>0</v>
      </c>
      <c r="H10" s="13">
        <f>+Gobierno!I33+Gobierno!I34</f>
        <v>1190000000</v>
      </c>
      <c r="I10" s="13">
        <f>+Gobierno!J33+Gobierno!J34</f>
        <v>966603438</v>
      </c>
      <c r="J10" s="13">
        <f>+Gobierno!K33+Gobierno!K34</f>
        <v>223396562</v>
      </c>
      <c r="K10" s="13">
        <f>+Gobierno!L33+Gobierno!L34</f>
        <v>966603438</v>
      </c>
      <c r="L10" s="13">
        <f>+Gobierno!M33+Gobierno!M34</f>
        <v>0</v>
      </c>
      <c r="M10" s="13">
        <f>+Gobierno!N33+Gobierno!N34</f>
        <v>583541216</v>
      </c>
      <c r="N10" s="13">
        <f>+Gobierno!O33+Gobierno!O34</f>
        <v>536417216</v>
      </c>
      <c r="O10" s="13">
        <f>+Gobierno!P33+Gobierno!P34</f>
        <v>47124000</v>
      </c>
      <c r="P10" s="14">
        <f t="shared" si="1"/>
        <v>0.8122717966386555</v>
      </c>
      <c r="Q10" s="14">
        <f t="shared" si="0"/>
        <v>0.0009741863945006374</v>
      </c>
    </row>
    <row r="11" spans="2:17" ht="12.75" hidden="1">
      <c r="B11" s="2" t="s">
        <v>1080</v>
      </c>
      <c r="C11" s="13">
        <f>+Gobierno!D35+Gobierno!D36</f>
        <v>2049000000</v>
      </c>
      <c r="D11" s="13">
        <f>+Gobierno!E35+Gobierno!E36</f>
        <v>7971562234.03</v>
      </c>
      <c r="E11" s="13">
        <f>+Gobierno!F35+Gobierno!F36</f>
        <v>0</v>
      </c>
      <c r="F11" s="13">
        <f>+Gobierno!G35+Gobierno!G36</f>
        <v>0</v>
      </c>
      <c r="G11" s="13">
        <f>+Gobierno!H35+Gobierno!H36</f>
        <v>0</v>
      </c>
      <c r="H11" s="13">
        <f>+Gobierno!I35+Gobierno!I36</f>
        <v>10020562234.029999</v>
      </c>
      <c r="I11" s="13">
        <f>+Gobierno!J35+Gobierno!J36</f>
        <v>2765210301.71</v>
      </c>
      <c r="J11" s="13">
        <f>+Gobierno!K35+Gobierno!K36</f>
        <v>7255351932.32</v>
      </c>
      <c r="K11" s="13">
        <f>+Gobierno!L35+Gobierno!L36</f>
        <v>2765210301.71</v>
      </c>
      <c r="L11" s="13">
        <f>+Gobierno!M35+Gobierno!M36</f>
        <v>0</v>
      </c>
      <c r="M11" s="13">
        <f>+Gobierno!N35+Gobierno!N36</f>
        <v>1356848008.21</v>
      </c>
      <c r="N11" s="13">
        <f>+Gobierno!O35+Gobierno!O36</f>
        <v>1272389092.21</v>
      </c>
      <c r="O11" s="13">
        <f>+Gobierno!P35+Gobierno!P36</f>
        <v>84458916</v>
      </c>
      <c r="P11" s="14">
        <f t="shared" si="1"/>
        <v>0.27595360790428497</v>
      </c>
      <c r="Q11" s="14">
        <f t="shared" si="0"/>
        <v>0.00820327344003272</v>
      </c>
    </row>
    <row r="12" spans="2:17" ht="12.75">
      <c r="B12" s="2" t="s">
        <v>1211</v>
      </c>
      <c r="C12" s="13">
        <f>+Tránsito!D19+Tránsito!D20</f>
        <v>960000000</v>
      </c>
      <c r="D12" s="13">
        <f>+Tránsito!E19+Tránsito!E20</f>
        <v>381903665.55</v>
      </c>
      <c r="E12" s="13">
        <f>+Tránsito!F19+Tránsito!F20</f>
        <v>0</v>
      </c>
      <c r="F12" s="13">
        <f>+Tránsito!G19+Tránsito!G20</f>
        <v>118992762</v>
      </c>
      <c r="G12" s="13">
        <f>+Tránsito!H19+Tránsito!H20</f>
        <v>118992762</v>
      </c>
      <c r="H12" s="13">
        <f>+Tránsito!I19+Tránsito!I20</f>
        <v>1341903665.55</v>
      </c>
      <c r="I12" s="13">
        <f>+Tránsito!J19+Tránsito!J20</f>
        <v>763022619</v>
      </c>
      <c r="J12" s="13">
        <f>+Tránsito!K19+Tránsito!K20</f>
        <v>578881046.55</v>
      </c>
      <c r="K12" s="13">
        <f>+Tránsito!L19+Tránsito!L20</f>
        <v>763022619</v>
      </c>
      <c r="L12" s="13">
        <f>+Tránsito!M19+Tránsito!M20</f>
        <v>0</v>
      </c>
      <c r="M12" s="13">
        <f>+Tránsito!N19+Tránsito!N20</f>
        <v>478401346</v>
      </c>
      <c r="N12" s="13">
        <f>+Tránsito!O19+Tránsito!O20</f>
        <v>462591548</v>
      </c>
      <c r="O12" s="13">
        <f>+Tránsito!P19+Tránsito!P20</f>
        <v>15809798</v>
      </c>
      <c r="P12" s="14">
        <f t="shared" si="1"/>
        <v>0.5686120685028931</v>
      </c>
      <c r="Q12" s="14">
        <f t="shared" si="0"/>
        <v>0.0010985414232851628</v>
      </c>
    </row>
    <row r="13" spans="2:17" ht="12.75">
      <c r="B13" s="2" t="s">
        <v>1081</v>
      </c>
      <c r="C13" s="13">
        <f>+C14+C15</f>
        <v>104560665352</v>
      </c>
      <c r="D13" s="13">
        <f aca="true" t="shared" si="3" ref="D13:L13">+D14+D15</f>
        <v>72287993345.83</v>
      </c>
      <c r="E13" s="13">
        <f t="shared" si="3"/>
        <v>-15929689899.2</v>
      </c>
      <c r="F13" s="13">
        <f t="shared" si="3"/>
        <v>1052962002</v>
      </c>
      <c r="G13" s="13">
        <f t="shared" si="3"/>
        <v>1052962002</v>
      </c>
      <c r="H13" s="13">
        <f t="shared" si="3"/>
        <v>160918968798.63</v>
      </c>
      <c r="I13" s="13">
        <f t="shared" si="3"/>
        <v>126633719370.71</v>
      </c>
      <c r="J13" s="13">
        <f t="shared" si="3"/>
        <v>34285249427.92</v>
      </c>
      <c r="K13" s="13">
        <f t="shared" si="3"/>
        <v>126633719370.71</v>
      </c>
      <c r="L13" s="13">
        <f t="shared" si="3"/>
        <v>0</v>
      </c>
      <c r="M13" s="13">
        <f>+M14+M15</f>
        <v>94644416346.98</v>
      </c>
      <c r="N13" s="13">
        <f>+N14+N15</f>
        <v>94253165381.98</v>
      </c>
      <c r="O13" s="13">
        <f>+O14+O15</f>
        <v>391250965</v>
      </c>
      <c r="P13" s="14">
        <f t="shared" si="1"/>
        <v>0.7869409076886162</v>
      </c>
      <c r="Q13" s="14">
        <f t="shared" si="0"/>
        <v>0.1317353529585697</v>
      </c>
    </row>
    <row r="14" spans="2:17" ht="12.75" hidden="1">
      <c r="B14" s="2" t="s">
        <v>1079</v>
      </c>
      <c r="C14" s="13">
        <f>+Salud!D27+Salud!D28</f>
        <v>8940024825</v>
      </c>
      <c r="D14" s="13">
        <f>+Salud!E27+Salud!E28</f>
        <v>937983786</v>
      </c>
      <c r="E14" s="13">
        <f>+Salud!F27+Salud!F28</f>
        <v>0</v>
      </c>
      <c r="F14" s="13">
        <f>+Salud!G27+Salud!G28</f>
        <v>0</v>
      </c>
      <c r="G14" s="13">
        <f>+Salud!H27+Salud!H28</f>
        <v>0</v>
      </c>
      <c r="H14" s="13">
        <f>+Salud!I27+Salud!I28</f>
        <v>9878008611</v>
      </c>
      <c r="I14" s="13">
        <f>+Salud!J27+Salud!J28</f>
        <v>9217698347</v>
      </c>
      <c r="J14" s="13">
        <f>+Salud!K27+Salud!K28</f>
        <v>660310264</v>
      </c>
      <c r="K14" s="13">
        <f>+Salud!L27+Salud!L28</f>
        <v>9217698347</v>
      </c>
      <c r="L14" s="13">
        <f>+Salud!M27+Salud!M28</f>
        <v>0</v>
      </c>
      <c r="M14" s="13">
        <f>+Salud!N27+Salud!N28</f>
        <v>9217698347</v>
      </c>
      <c r="N14" s="13">
        <f>+Salud!O27+Salud!O28</f>
        <v>9217698347</v>
      </c>
      <c r="O14" s="13">
        <f>+Salud!P27+Salud!P28</f>
        <v>0</v>
      </c>
      <c r="P14" s="14">
        <f t="shared" si="1"/>
        <v>0.9331535039092101</v>
      </c>
      <c r="Q14" s="14">
        <f t="shared" si="0"/>
        <v>0.008086572767728017</v>
      </c>
    </row>
    <row r="15" spans="2:17" ht="12.75" hidden="1">
      <c r="B15" s="2" t="s">
        <v>1080</v>
      </c>
      <c r="C15" s="13">
        <f>+Salud!D29</f>
        <v>95620640527</v>
      </c>
      <c r="D15" s="13">
        <f>+Salud!E29</f>
        <v>71350009559.83</v>
      </c>
      <c r="E15" s="13">
        <f>+Salud!F29</f>
        <v>-15929689899.2</v>
      </c>
      <c r="F15" s="13">
        <f>+Salud!G29</f>
        <v>1052962002</v>
      </c>
      <c r="G15" s="13">
        <f>+Salud!H29</f>
        <v>1052962002</v>
      </c>
      <c r="H15" s="13">
        <f>+Salud!I29</f>
        <v>151040960187.63</v>
      </c>
      <c r="I15" s="13">
        <f>+Salud!J29</f>
        <v>117416021023.71</v>
      </c>
      <c r="J15" s="13">
        <f>+Salud!K29</f>
        <v>33624939163.92</v>
      </c>
      <c r="K15" s="13">
        <f>+Salud!L29</f>
        <v>117416021023.71</v>
      </c>
      <c r="L15" s="13">
        <f>+Salud!M29</f>
        <v>0</v>
      </c>
      <c r="M15" s="13">
        <f>+Salud!N29</f>
        <v>85426717999.98</v>
      </c>
      <c r="N15" s="13">
        <f>+Salud!O29</f>
        <v>85035467034.98</v>
      </c>
      <c r="O15" s="13">
        <f>+Salud!P29</f>
        <v>391250965</v>
      </c>
      <c r="P15" s="14">
        <f t="shared" si="1"/>
        <v>0.7773786718374304</v>
      </c>
      <c r="Q15" s="14">
        <f t="shared" si="0"/>
        <v>0.12364878019084168</v>
      </c>
    </row>
    <row r="16" spans="2:17" ht="12.75">
      <c r="B16" s="2" t="s">
        <v>1082</v>
      </c>
      <c r="C16" s="13">
        <f>+C17+C18</f>
        <v>499787884923</v>
      </c>
      <c r="D16" s="13">
        <f aca="true" t="shared" si="4" ref="D16:L16">+D17+D18</f>
        <v>43483847314.76</v>
      </c>
      <c r="E16" s="13">
        <f t="shared" si="4"/>
        <v>-12367770915.66</v>
      </c>
      <c r="F16" s="13">
        <f t="shared" si="4"/>
        <v>5844837380.61</v>
      </c>
      <c r="G16" s="13">
        <f t="shared" si="4"/>
        <v>452200050</v>
      </c>
      <c r="H16" s="13">
        <f t="shared" si="4"/>
        <v>536296598652.71</v>
      </c>
      <c r="I16" s="13">
        <f t="shared" si="4"/>
        <v>525572266283.57</v>
      </c>
      <c r="J16" s="13">
        <f t="shared" si="4"/>
        <v>10724332369.140001</v>
      </c>
      <c r="K16" s="13">
        <f t="shared" si="4"/>
        <v>525572266283.57</v>
      </c>
      <c r="L16" s="13">
        <f t="shared" si="4"/>
        <v>0</v>
      </c>
      <c r="M16" s="13">
        <f>+M17+M18</f>
        <v>501948640591.50006</v>
      </c>
      <c r="N16" s="13">
        <f>+N17+N18</f>
        <v>494423640812.50006</v>
      </c>
      <c r="O16" s="13">
        <f>+O17+O18</f>
        <v>7524999779</v>
      </c>
      <c r="P16" s="14">
        <f t="shared" si="1"/>
        <v>0.9800029826851749</v>
      </c>
      <c r="Q16" s="14">
        <f t="shared" si="0"/>
        <v>0.43903600825583106</v>
      </c>
    </row>
    <row r="17" spans="2:17" ht="12.75" hidden="1">
      <c r="B17" s="2" t="s">
        <v>1079</v>
      </c>
      <c r="C17" s="13">
        <f>+Educación!D53+Educación!D54</f>
        <v>7037884923</v>
      </c>
      <c r="D17" s="13">
        <f>+Educación!E53+Educación!E54</f>
        <v>290272770</v>
      </c>
      <c r="E17" s="13">
        <f>+Educación!F53+Educación!F54</f>
        <v>0</v>
      </c>
      <c r="F17" s="13">
        <f>+Educación!G53+Educación!G54</f>
        <v>0</v>
      </c>
      <c r="G17" s="13">
        <f>+Educación!H53+Educación!H54</f>
        <v>452200050</v>
      </c>
      <c r="H17" s="13">
        <f>+Educación!I53+Educación!I54</f>
        <v>6875957643</v>
      </c>
      <c r="I17" s="13">
        <f>+Educación!J53+Educación!J54</f>
        <v>6869477104.01</v>
      </c>
      <c r="J17" s="13">
        <f>+Educación!K53+Educación!K54</f>
        <v>6480538.99</v>
      </c>
      <c r="K17" s="13">
        <f>+Educación!L53+Educación!L54</f>
        <v>6869477104.01</v>
      </c>
      <c r="L17" s="13">
        <f>+Educación!M53+Educación!M54</f>
        <v>0</v>
      </c>
      <c r="M17" s="13">
        <f>+Educación!N53+Educación!N54</f>
        <v>6789666604.01</v>
      </c>
      <c r="N17" s="13">
        <f>+Educación!O53+Educación!O54</f>
        <v>6782304004.01</v>
      </c>
      <c r="O17" s="13">
        <f>+Educación!P53+Educación!P54</f>
        <v>7362600</v>
      </c>
      <c r="P17" s="14">
        <f t="shared" si="1"/>
        <v>0.9990575074300236</v>
      </c>
      <c r="Q17" s="14">
        <f t="shared" si="0"/>
        <v>0.005628961668044765</v>
      </c>
    </row>
    <row r="18" spans="2:17" ht="12.75" hidden="1">
      <c r="B18" s="2" t="s">
        <v>1080</v>
      </c>
      <c r="C18" s="13">
        <f>+Educación!D55+Educación!D56</f>
        <v>492750000000</v>
      </c>
      <c r="D18" s="13">
        <f>+Educación!E55+Educación!E56</f>
        <v>43193574544.76</v>
      </c>
      <c r="E18" s="13">
        <f>+Educación!F55+Educación!F56</f>
        <v>-12367770915.66</v>
      </c>
      <c r="F18" s="13">
        <f>+Educación!G55+Educación!G56</f>
        <v>5844837380.61</v>
      </c>
      <c r="G18" s="13">
        <f>+Educación!H55+Educación!H56</f>
        <v>0</v>
      </c>
      <c r="H18" s="13">
        <f>+Educación!I55+Educación!I56</f>
        <v>529420641009.71</v>
      </c>
      <c r="I18" s="13">
        <f>+Educación!J55+Educación!J56</f>
        <v>518702789179.56</v>
      </c>
      <c r="J18" s="13">
        <f>+Educación!K55+Educación!K56</f>
        <v>10717851830.150002</v>
      </c>
      <c r="K18" s="13">
        <f>+Educación!L55+Educación!L56</f>
        <v>518702789179.56</v>
      </c>
      <c r="L18" s="13">
        <f>+Educación!M55+Educación!M56</f>
        <v>0</v>
      </c>
      <c r="M18" s="13">
        <f>+Educación!N55+Educación!N56</f>
        <v>495158973987.49005</v>
      </c>
      <c r="N18" s="13">
        <f>+Educación!O55+Educación!O56</f>
        <v>487641336808.49005</v>
      </c>
      <c r="O18" s="13">
        <f>+Educación!P55+Educación!P56</f>
        <v>7517637179</v>
      </c>
      <c r="P18" s="14">
        <f t="shared" si="1"/>
        <v>0.9797555081915413</v>
      </c>
      <c r="Q18" s="14">
        <f t="shared" si="0"/>
        <v>0.43340704658778634</v>
      </c>
    </row>
    <row r="19" spans="2:17" ht="12.75">
      <c r="B19" s="2" t="s">
        <v>1083</v>
      </c>
      <c r="C19" s="13">
        <f>+'Inclusión Social'!D18</f>
        <v>4184000000</v>
      </c>
      <c r="D19" s="13">
        <f>+'Inclusión Social'!E18</f>
        <v>0</v>
      </c>
      <c r="E19" s="13">
        <f>+'Inclusión Social'!F18</f>
        <v>0</v>
      </c>
      <c r="F19" s="13">
        <f>+'Inclusión Social'!G18</f>
        <v>65000000</v>
      </c>
      <c r="G19" s="13">
        <f>+'Inclusión Social'!H18</f>
        <v>65000000</v>
      </c>
      <c r="H19" s="13">
        <f>+'Inclusión Social'!I18</f>
        <v>4184000000</v>
      </c>
      <c r="I19" s="13">
        <f>+'Inclusión Social'!J18</f>
        <v>2977573151.59</v>
      </c>
      <c r="J19" s="13">
        <f>+'Inclusión Social'!K18</f>
        <v>1206426848.41</v>
      </c>
      <c r="K19" s="13">
        <f>+'Inclusión Social'!L18</f>
        <v>2977573151.59</v>
      </c>
      <c r="L19" s="13">
        <f>+'Inclusión Social'!M18</f>
        <v>0</v>
      </c>
      <c r="M19" s="13">
        <f>+'Inclusión Social'!N18</f>
        <v>1732374952</v>
      </c>
      <c r="N19" s="13">
        <f>+'Inclusión Social'!O18</f>
        <v>1108491394</v>
      </c>
      <c r="O19" s="13">
        <f>+'Inclusión Social'!P18</f>
        <v>623883558</v>
      </c>
      <c r="P19" s="14">
        <f t="shared" si="1"/>
        <v>0.711657062999522</v>
      </c>
      <c r="Q19" s="14">
        <f t="shared" si="0"/>
        <v>0.0034252066173030816</v>
      </c>
    </row>
    <row r="20" spans="2:17" ht="12.75">
      <c r="B20" s="2" t="s">
        <v>1084</v>
      </c>
      <c r="C20" s="13">
        <f>+Victimas!D15</f>
        <v>900000000</v>
      </c>
      <c r="D20" s="13">
        <f>+Victimas!E15</f>
        <v>0</v>
      </c>
      <c r="E20" s="13">
        <f>+Victimas!F15</f>
        <v>0</v>
      </c>
      <c r="F20" s="13">
        <f>+Victimas!G15</f>
        <v>0</v>
      </c>
      <c r="G20" s="13">
        <f>+Victimas!H15</f>
        <v>0</v>
      </c>
      <c r="H20" s="13">
        <f>+Victimas!I15</f>
        <v>900000000</v>
      </c>
      <c r="I20" s="13">
        <f>+Victimas!J15</f>
        <v>849608000</v>
      </c>
      <c r="J20" s="13">
        <f>+Victimas!K15</f>
        <v>50392000</v>
      </c>
      <c r="K20" s="13">
        <f>+Victimas!L15</f>
        <v>849608000</v>
      </c>
      <c r="L20" s="13">
        <f>+Victimas!M15</f>
        <v>0</v>
      </c>
      <c r="M20" s="13">
        <f>+Victimas!N15</f>
        <v>469386520</v>
      </c>
      <c r="N20" s="13">
        <f>+Victimas!O15</f>
        <v>428596920</v>
      </c>
      <c r="O20" s="13">
        <f>+Victimas!P15</f>
        <v>40789600</v>
      </c>
      <c r="P20" s="14">
        <f t="shared" si="1"/>
        <v>0.9440088888888889</v>
      </c>
      <c r="Q20" s="14">
        <f t="shared" si="0"/>
        <v>0.0007367796260929191</v>
      </c>
    </row>
    <row r="21" spans="2:17" ht="12.75">
      <c r="B21" s="2" t="s">
        <v>1085</v>
      </c>
      <c r="C21" s="13">
        <f>+'Dllo Comunitario'!D17</f>
        <v>1630000000</v>
      </c>
      <c r="D21" s="13">
        <f>+'Dllo Comunitario'!E17</f>
        <v>0</v>
      </c>
      <c r="E21" s="13">
        <f>+'Dllo Comunitario'!F17</f>
        <v>0</v>
      </c>
      <c r="F21" s="13">
        <f>+'Dllo Comunitario'!G17</f>
        <v>0</v>
      </c>
      <c r="G21" s="13">
        <f>+'Dllo Comunitario'!H17</f>
        <v>0</v>
      </c>
      <c r="H21" s="13">
        <f>+'Dllo Comunitario'!I17</f>
        <v>1630000000</v>
      </c>
      <c r="I21" s="13">
        <f>+'Dllo Comunitario'!J17</f>
        <v>760209080</v>
      </c>
      <c r="J21" s="13">
        <f>+'Dllo Comunitario'!K17</f>
        <v>869790920</v>
      </c>
      <c r="K21" s="13">
        <f>+'Dllo Comunitario'!L17</f>
        <v>760209080</v>
      </c>
      <c r="L21" s="13">
        <f>+'Dllo Comunitario'!M17</f>
        <v>0</v>
      </c>
      <c r="M21" s="13">
        <f>+'Dllo Comunitario'!N17</f>
        <v>479150760</v>
      </c>
      <c r="N21" s="13">
        <f>+'Dllo Comunitario'!O17</f>
        <v>458627760</v>
      </c>
      <c r="O21" s="13">
        <f>+'Dllo Comunitario'!P17</f>
        <v>20523000</v>
      </c>
      <c r="P21" s="14">
        <f t="shared" si="1"/>
        <v>0.46638593865030675</v>
      </c>
      <c r="Q21" s="14">
        <f t="shared" si="0"/>
        <v>0.0013343897672571756</v>
      </c>
    </row>
    <row r="22" spans="2:17" ht="12.75">
      <c r="B22" s="2" t="s">
        <v>1086</v>
      </c>
      <c r="C22" s="13">
        <f>+C23+C24</f>
        <v>4819588103</v>
      </c>
      <c r="D22" s="13">
        <f aca="true" t="shared" si="5" ref="D22:L22">+D23+D24</f>
        <v>6604229773.76</v>
      </c>
      <c r="E22" s="13">
        <f t="shared" si="5"/>
        <v>0</v>
      </c>
      <c r="F22" s="13">
        <f t="shared" si="5"/>
        <v>1000000000</v>
      </c>
      <c r="G22" s="13">
        <f t="shared" si="5"/>
        <v>1045888648.61</v>
      </c>
      <c r="H22" s="13">
        <f t="shared" si="5"/>
        <v>11377929228.15</v>
      </c>
      <c r="I22" s="13">
        <f t="shared" si="5"/>
        <v>6908361108.46</v>
      </c>
      <c r="J22" s="13">
        <f t="shared" si="5"/>
        <v>4469568119.690001</v>
      </c>
      <c r="K22" s="13">
        <f t="shared" si="5"/>
        <v>6908361108.46</v>
      </c>
      <c r="L22" s="13">
        <f t="shared" si="5"/>
        <v>0</v>
      </c>
      <c r="M22" s="13">
        <f>+M23+M24</f>
        <v>2773646526.77</v>
      </c>
      <c r="N22" s="13">
        <f>+N23+N24</f>
        <v>2475417626.77</v>
      </c>
      <c r="O22" s="13">
        <f>+O23+O24</f>
        <v>298228900</v>
      </c>
      <c r="P22" s="14">
        <f t="shared" si="1"/>
        <v>0.607172093439297</v>
      </c>
      <c r="Q22" s="14">
        <f t="shared" si="0"/>
        <v>0.009314473824920058</v>
      </c>
    </row>
    <row r="23" spans="2:17" ht="12.75" hidden="1">
      <c r="B23" s="2" t="s">
        <v>1079</v>
      </c>
      <c r="C23" s="13">
        <f>+Infraestructura!D43+Infraestructura!D44</f>
        <v>3919588103</v>
      </c>
      <c r="D23" s="13">
        <f>+Infraestructura!E43+Infraestructura!E44</f>
        <v>1023268650</v>
      </c>
      <c r="E23" s="13">
        <f>+Infraestructura!F43+Infraestructura!F44</f>
        <v>0</v>
      </c>
      <c r="F23" s="13">
        <f>+Infraestructura!G43+Infraestructura!G44</f>
        <v>1000000000</v>
      </c>
      <c r="G23" s="13">
        <f>+Infraestructura!H43+Infraestructura!H44</f>
        <v>1000000000</v>
      </c>
      <c r="H23" s="13">
        <f>+Infraestructura!I43+Infraestructura!I44</f>
        <v>4942856753</v>
      </c>
      <c r="I23" s="13">
        <f>+Infraestructura!J43+Infraestructura!J44</f>
        <v>3316356804.92</v>
      </c>
      <c r="J23" s="13">
        <f>+Infraestructura!K43+Infraestructura!K44</f>
        <v>1626499948.08</v>
      </c>
      <c r="K23" s="13">
        <f>+Infraestructura!L43+Infraestructura!L44</f>
        <v>3316356804.92</v>
      </c>
      <c r="L23" s="13">
        <f>+Infraestructura!M43+Infraestructura!M44</f>
        <v>0</v>
      </c>
      <c r="M23" s="13">
        <f>+Infraestructura!N43+Infraestructura!N44</f>
        <v>1958206151.4</v>
      </c>
      <c r="N23" s="13">
        <f>+Infraestructura!O43+Infraestructura!O44</f>
        <v>1659977251.4</v>
      </c>
      <c r="O23" s="13">
        <f>+Infraestructura!P43+Infraestructura!P44</f>
        <v>298228900</v>
      </c>
      <c r="P23" s="14">
        <f t="shared" si="1"/>
        <v>0.6709392909084776</v>
      </c>
      <c r="Q23" s="14">
        <f t="shared" si="0"/>
        <v>0.004046440167006889</v>
      </c>
    </row>
    <row r="24" spans="2:17" ht="12.75" hidden="1">
      <c r="B24" s="2" t="s">
        <v>1080</v>
      </c>
      <c r="C24" s="13">
        <f>+Infraestructura!D45+Infraestructura!D46</f>
        <v>900000000</v>
      </c>
      <c r="D24" s="13">
        <f>+Infraestructura!E45+Infraestructura!E46</f>
        <v>5580961123.76</v>
      </c>
      <c r="E24" s="13">
        <f>+Infraestructura!F45+Infraestructura!F46</f>
        <v>0</v>
      </c>
      <c r="F24" s="13">
        <f>+Infraestructura!G45+Infraestructura!G46</f>
        <v>0</v>
      </c>
      <c r="G24" s="13">
        <f>+Infraestructura!H45+Infraestructura!H46</f>
        <v>45888648.61</v>
      </c>
      <c r="H24" s="13">
        <f>+Infraestructura!I45+Infraestructura!I46</f>
        <v>6435072475.15</v>
      </c>
      <c r="I24" s="13">
        <f>+Infraestructura!J45+Infraestructura!J46</f>
        <v>3592004303.54</v>
      </c>
      <c r="J24" s="13">
        <f>+Infraestructura!K45+Infraestructura!K46</f>
        <v>2843068171.61</v>
      </c>
      <c r="K24" s="13">
        <f>+Infraestructura!L45+Infraestructura!L46</f>
        <v>3592004303.54</v>
      </c>
      <c r="L24" s="13">
        <f>+Infraestructura!M45+Infraestructura!M46</f>
        <v>0</v>
      </c>
      <c r="M24" s="13">
        <f>+Infraestructura!N45+Infraestructura!N46</f>
        <v>815440375.3699999</v>
      </c>
      <c r="N24" s="13">
        <f>+Infraestructura!O45+Infraestructura!O46</f>
        <v>815440375.3699999</v>
      </c>
      <c r="O24" s="13">
        <f>+Infraestructura!P45+Infraestructura!P46</f>
        <v>0</v>
      </c>
      <c r="P24" s="14">
        <f t="shared" si="1"/>
        <v>0.5581917402501783</v>
      </c>
      <c r="Q24" s="14">
        <f t="shared" si="0"/>
        <v>0.0052680336579131685</v>
      </c>
    </row>
    <row r="25" spans="2:17" ht="12.75">
      <c r="B25" s="2" t="s">
        <v>1087</v>
      </c>
      <c r="C25" s="13">
        <f>+Monopolio!D11</f>
        <v>6638996824</v>
      </c>
      <c r="D25" s="13">
        <f>+Monopolio!E11</f>
        <v>942359709</v>
      </c>
      <c r="E25" s="13">
        <f>+Monopolio!F11</f>
        <v>0</v>
      </c>
      <c r="F25" s="13">
        <f>+Monopolio!G11</f>
        <v>1323023780.6</v>
      </c>
      <c r="G25" s="13">
        <f>+Monopolio!H11</f>
        <v>0</v>
      </c>
      <c r="H25" s="13">
        <f>+Monopolio!I11</f>
        <v>8904380313.6</v>
      </c>
      <c r="I25" s="13">
        <f>+Monopolio!J11</f>
        <v>4640216919</v>
      </c>
      <c r="J25" s="13">
        <f>+Monopolio!K11</f>
        <v>4264163394.6</v>
      </c>
      <c r="K25" s="13">
        <f>+Monopolio!L11</f>
        <v>4640216919</v>
      </c>
      <c r="L25" s="13">
        <f>+Monopolio!M11</f>
        <v>0</v>
      </c>
      <c r="M25" s="13">
        <f>+Monopolio!N11</f>
        <v>4235665997</v>
      </c>
      <c r="N25" s="13">
        <f>+Monopolio!O11</f>
        <v>2508360176</v>
      </c>
      <c r="O25" s="13">
        <f>+Monopolio!P11</f>
        <v>1727305821</v>
      </c>
      <c r="P25" s="14">
        <f t="shared" si="1"/>
        <v>0.5211162097280166</v>
      </c>
      <c r="Q25" s="14">
        <f t="shared" si="0"/>
        <v>0.007289517775603731</v>
      </c>
    </row>
    <row r="26" spans="2:17" ht="12.75">
      <c r="B26" s="2" t="s">
        <v>1088</v>
      </c>
      <c r="C26" s="13">
        <f>+C27+C28</f>
        <v>1120000000</v>
      </c>
      <c r="D26" s="13">
        <f aca="true" t="shared" si="6" ref="D26:L26">+D27+D28</f>
        <v>1275772100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2395772100</v>
      </c>
      <c r="I26" s="13">
        <f t="shared" si="6"/>
        <v>2135612220</v>
      </c>
      <c r="J26" s="13">
        <f t="shared" si="6"/>
        <v>260159880</v>
      </c>
      <c r="K26" s="13">
        <f t="shared" si="6"/>
        <v>2135612220</v>
      </c>
      <c r="L26" s="13">
        <f t="shared" si="6"/>
        <v>0</v>
      </c>
      <c r="M26" s="13">
        <f>+M27+M28</f>
        <v>1941694220</v>
      </c>
      <c r="N26" s="13">
        <f>+N27+N28</f>
        <v>1810386870</v>
      </c>
      <c r="O26" s="13">
        <f>+O27+O28</f>
        <v>131307350</v>
      </c>
      <c r="P26" s="14">
        <f t="shared" si="1"/>
        <v>0.8914087529444057</v>
      </c>
      <c r="Q26" s="14">
        <f t="shared" si="0"/>
        <v>0.0019612845244909418</v>
      </c>
    </row>
    <row r="27" spans="2:17" ht="12.75" hidden="1">
      <c r="B27" s="2" t="s">
        <v>1079</v>
      </c>
      <c r="C27" s="13">
        <f>+Agricultura!D20</f>
        <v>1120000000</v>
      </c>
      <c r="D27" s="13">
        <f>+Agricultura!E20</f>
        <v>0</v>
      </c>
      <c r="E27" s="13">
        <f>+Agricultura!F20</f>
        <v>0</v>
      </c>
      <c r="F27" s="13">
        <f>+Agricultura!G20</f>
        <v>0</v>
      </c>
      <c r="G27" s="13">
        <f>+Agricultura!H20</f>
        <v>0</v>
      </c>
      <c r="H27" s="13">
        <f>+Agricultura!I20</f>
        <v>1120000000</v>
      </c>
      <c r="I27" s="13">
        <f>+Agricultura!J20</f>
        <v>929172720</v>
      </c>
      <c r="J27" s="13">
        <f>+Agricultura!K20</f>
        <v>190827280</v>
      </c>
      <c r="K27" s="13">
        <f>+Agricultura!L20</f>
        <v>929172720</v>
      </c>
      <c r="L27" s="13">
        <f>+Agricultura!M20</f>
        <v>0</v>
      </c>
      <c r="M27" s="13">
        <f>+Agricultura!N20</f>
        <v>737101720</v>
      </c>
      <c r="N27" s="13">
        <f>+Agricultura!O20</f>
        <v>727101720</v>
      </c>
      <c r="O27" s="13">
        <f>+Agricultura!P20</f>
        <v>10000000</v>
      </c>
      <c r="P27" s="14">
        <f>+K27/H27</f>
        <v>0.8296185</v>
      </c>
      <c r="Q27" s="14">
        <f t="shared" si="0"/>
        <v>0.0009168813124711882</v>
      </c>
    </row>
    <row r="28" spans="2:17" ht="12.75" hidden="1">
      <c r="B28" s="2" t="s">
        <v>1080</v>
      </c>
      <c r="C28" s="13">
        <f>+Agricultura!D21</f>
        <v>0</v>
      </c>
      <c r="D28" s="13">
        <f>+Agricultura!E21</f>
        <v>1275772100</v>
      </c>
      <c r="E28" s="13">
        <f>+Agricultura!F21</f>
        <v>0</v>
      </c>
      <c r="F28" s="13">
        <f>+Agricultura!G21</f>
        <v>0</v>
      </c>
      <c r="G28" s="13">
        <f>+Agricultura!H21</f>
        <v>0</v>
      </c>
      <c r="H28" s="13">
        <f>+Agricultura!I21</f>
        <v>1275772100</v>
      </c>
      <c r="I28" s="13">
        <f>+Agricultura!J21</f>
        <v>1206439500</v>
      </c>
      <c r="J28" s="13">
        <f>+Agricultura!K21</f>
        <v>69332600</v>
      </c>
      <c r="K28" s="13">
        <f>+Agricultura!L21</f>
        <v>1206439500</v>
      </c>
      <c r="L28" s="13">
        <f>+Agricultura!M21</f>
        <v>0</v>
      </c>
      <c r="M28" s="13">
        <f>+Agricultura!N21</f>
        <v>1204592500</v>
      </c>
      <c r="N28" s="13">
        <f>+Agricultura!O21</f>
        <v>1083285150</v>
      </c>
      <c r="O28" s="13">
        <f>+Agricultura!P21</f>
        <v>121307350</v>
      </c>
      <c r="P28" s="14">
        <f>+K28/H28</f>
        <v>0.9456544001863656</v>
      </c>
      <c r="Q28" s="14">
        <f t="shared" si="0"/>
        <v>0.0010444032120197535</v>
      </c>
    </row>
    <row r="29" spans="2:17" ht="12.75">
      <c r="B29" s="2" t="s">
        <v>1089</v>
      </c>
      <c r="C29" s="13">
        <f>+C30+C31</f>
        <v>1715658422</v>
      </c>
      <c r="D29" s="13">
        <f aca="true" t="shared" si="7" ref="D29:L29">+D30+D31</f>
        <v>259548729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1975207151</v>
      </c>
      <c r="I29" s="13">
        <f t="shared" si="7"/>
        <v>1127417714</v>
      </c>
      <c r="J29" s="13">
        <f t="shared" si="7"/>
        <v>847789437</v>
      </c>
      <c r="K29" s="13">
        <f t="shared" si="7"/>
        <v>1127417714</v>
      </c>
      <c r="L29" s="13">
        <f t="shared" si="7"/>
        <v>0</v>
      </c>
      <c r="M29" s="13">
        <f>+M30+M31</f>
        <v>722742948</v>
      </c>
      <c r="N29" s="13">
        <f>+N30+N31</f>
        <v>679697492</v>
      </c>
      <c r="O29" s="13">
        <f>+O30+O31</f>
        <v>43045456</v>
      </c>
      <c r="P29" s="14">
        <f t="shared" si="1"/>
        <v>0.5707845445118075</v>
      </c>
      <c r="Q29" s="14">
        <f t="shared" si="0"/>
        <v>0.001616991540188711</v>
      </c>
    </row>
    <row r="30" spans="2:17" ht="12.75" hidden="1">
      <c r="B30" s="2" t="s">
        <v>1079</v>
      </c>
      <c r="C30" s="13">
        <f>+'Gestión del Riesgo'!D27+'Gestión del Riesgo'!D28</f>
        <v>1715658422</v>
      </c>
      <c r="D30" s="13">
        <f>+'Gestión del Riesgo'!E27+'Gestión del Riesgo'!E28</f>
        <v>67548729</v>
      </c>
      <c r="E30" s="13">
        <f>+'Gestión del Riesgo'!F27+'Gestión del Riesgo'!F28</f>
        <v>0</v>
      </c>
      <c r="F30" s="13">
        <f>+'Gestión del Riesgo'!G27+'Gestión del Riesgo'!G28</f>
        <v>0</v>
      </c>
      <c r="G30" s="13">
        <f>+'Gestión del Riesgo'!H27+'Gestión del Riesgo'!H28</f>
        <v>0</v>
      </c>
      <c r="H30" s="13">
        <f>+'Gestión del Riesgo'!I27+'Gestión del Riesgo'!I28</f>
        <v>1783207151</v>
      </c>
      <c r="I30" s="13">
        <f>+'Gestión del Riesgo'!J27+'Gestión del Riesgo'!J28</f>
        <v>1127417714</v>
      </c>
      <c r="J30" s="13">
        <f>+'Gestión del Riesgo'!K27+'Gestión del Riesgo'!K28</f>
        <v>655789437</v>
      </c>
      <c r="K30" s="13">
        <f>+'Gestión del Riesgo'!L27+'Gestión del Riesgo'!L28</f>
        <v>1127417714</v>
      </c>
      <c r="L30" s="13">
        <f>+'Gestión del Riesgo'!M27+'Gestión del Riesgo'!M28</f>
        <v>0</v>
      </c>
      <c r="M30" s="13">
        <f>+'Gestión del Riesgo'!N27+'Gestión del Riesgo'!N28</f>
        <v>722742948</v>
      </c>
      <c r="N30" s="13">
        <f>+'Gestión del Riesgo'!O27+'Gestión del Riesgo'!O28</f>
        <v>679697492</v>
      </c>
      <c r="O30" s="13">
        <f>+'Gestión del Riesgo'!P27+'Gestión del Riesgo'!P28</f>
        <v>43045456</v>
      </c>
      <c r="P30" s="14">
        <f>+K30/H30</f>
        <v>0.6322415841411125</v>
      </c>
      <c r="Q30" s="14">
        <f t="shared" si="0"/>
        <v>0.0014598118866222217</v>
      </c>
    </row>
    <row r="31" spans="2:17" ht="12.75" hidden="1">
      <c r="B31" s="2" t="s">
        <v>1080</v>
      </c>
      <c r="C31" s="13">
        <f>+'Gestión del Riesgo'!D29</f>
        <v>0</v>
      </c>
      <c r="D31" s="13">
        <f>+'Gestión del Riesgo'!E29</f>
        <v>192000000</v>
      </c>
      <c r="E31" s="13">
        <f>+'Gestión del Riesgo'!F29</f>
        <v>0</v>
      </c>
      <c r="F31" s="13">
        <f>+'Gestión del Riesgo'!G29</f>
        <v>0</v>
      </c>
      <c r="G31" s="13">
        <f>+'Gestión del Riesgo'!H29</f>
        <v>0</v>
      </c>
      <c r="H31" s="13">
        <f>+'Gestión del Riesgo'!I29</f>
        <v>192000000</v>
      </c>
      <c r="I31" s="13">
        <f>+'Gestión del Riesgo'!J29</f>
        <v>0</v>
      </c>
      <c r="J31" s="13">
        <f>+'Gestión del Riesgo'!K29</f>
        <v>192000000</v>
      </c>
      <c r="K31" s="13">
        <f>+'Gestión del Riesgo'!L29</f>
        <v>0</v>
      </c>
      <c r="L31" s="13">
        <f>+'Gestión del Riesgo'!M29</f>
        <v>0</v>
      </c>
      <c r="M31" s="13">
        <f>+'Gestión del Riesgo'!N29</f>
        <v>0</v>
      </c>
      <c r="N31" s="13">
        <f>+'Gestión del Riesgo'!O29</f>
        <v>0</v>
      </c>
      <c r="O31" s="13">
        <f>+'Gestión del Riesgo'!P29</f>
        <v>0</v>
      </c>
      <c r="P31" s="14">
        <f>+K31/H31</f>
        <v>0</v>
      </c>
      <c r="Q31" s="14">
        <f t="shared" si="0"/>
        <v>0.00015717965356648941</v>
      </c>
    </row>
    <row r="32" spans="2:17" ht="12.75">
      <c r="B32" s="2" t="s">
        <v>1090</v>
      </c>
      <c r="C32" s="13">
        <f>+Turismo!D18+Turismo!D19</f>
        <v>130000000</v>
      </c>
      <c r="D32" s="13">
        <f>+Turismo!E18+Turismo!E19</f>
        <v>300000000</v>
      </c>
      <c r="E32" s="13">
        <f>+Turismo!F18+Turismo!F19</f>
        <v>0</v>
      </c>
      <c r="F32" s="13">
        <f>+Turismo!G18+Turismo!G19</f>
        <v>0</v>
      </c>
      <c r="G32" s="13">
        <f>+Turismo!H18+Turismo!H19</f>
        <v>0</v>
      </c>
      <c r="H32" s="13">
        <f>+Turismo!I18+Turismo!I19</f>
        <v>430000000</v>
      </c>
      <c r="I32" s="13">
        <f>+Turismo!J18+Turismo!J19</f>
        <v>263101000</v>
      </c>
      <c r="J32" s="13">
        <f>+Turismo!K18+Turismo!K19</f>
        <v>166899000</v>
      </c>
      <c r="K32" s="13">
        <f>+Turismo!L18+Turismo!L19</f>
        <v>263101000</v>
      </c>
      <c r="L32" s="13">
        <f>+Turismo!M18+Turismo!M19</f>
        <v>0</v>
      </c>
      <c r="M32" s="13">
        <f>+Turismo!N18+Turismo!N19</f>
        <v>172529800</v>
      </c>
      <c r="N32" s="13">
        <f>+Turismo!O18+Turismo!O19</f>
        <v>172529800</v>
      </c>
      <c r="O32" s="13">
        <f>+Turismo!P18+Turismo!P19</f>
        <v>0</v>
      </c>
      <c r="P32" s="14">
        <f t="shared" si="1"/>
        <v>0.6118627906976745</v>
      </c>
      <c r="Q32" s="14">
        <f t="shared" si="0"/>
        <v>0.0003520169324666169</v>
      </c>
    </row>
    <row r="33" spans="2:17" ht="12.75">
      <c r="B33" s="2" t="s">
        <v>1091</v>
      </c>
      <c r="C33" s="13">
        <f>+Planeación!D25+Planeación!D26</f>
        <v>1660000000</v>
      </c>
      <c r="D33" s="13">
        <f>+Planeación!E25+Planeación!E26</f>
        <v>0</v>
      </c>
      <c r="E33" s="13">
        <f>+Planeación!F25+Planeación!F26</f>
        <v>0</v>
      </c>
      <c r="F33" s="13">
        <f>+Planeación!G25+Planeación!G26</f>
        <v>0</v>
      </c>
      <c r="G33" s="13">
        <f>+Planeación!H25+Planeación!H26</f>
        <v>0</v>
      </c>
      <c r="H33" s="13">
        <f>+Planeación!I25+Planeación!I26</f>
        <v>1660000000</v>
      </c>
      <c r="I33" s="13">
        <f>+Planeación!J25+Planeación!J26</f>
        <v>1516735040</v>
      </c>
      <c r="J33" s="13">
        <f>+Planeación!K25+Planeación!K26</f>
        <v>143264960</v>
      </c>
      <c r="K33" s="13">
        <f>+Planeación!L25+Planeación!L26</f>
        <v>1516735040</v>
      </c>
      <c r="L33" s="13">
        <f>+Planeación!M25+Planeación!M26</f>
        <v>0</v>
      </c>
      <c r="M33" s="13" t="e">
        <f>+#REF!+M34</f>
        <v>#REF!</v>
      </c>
      <c r="N33" s="13" t="e">
        <f>+#REF!+N34</f>
        <v>#REF!</v>
      </c>
      <c r="O33" s="13" t="e">
        <f>+#REF!+O34</f>
        <v>#REF!</v>
      </c>
      <c r="P33" s="14">
        <f t="shared" si="1"/>
        <v>0.9136958072289156</v>
      </c>
      <c r="Q33" s="14">
        <f t="shared" si="0"/>
        <v>0.0013589490881269397</v>
      </c>
    </row>
    <row r="34" spans="2:17" ht="12.75">
      <c r="B34" s="2" t="s">
        <v>1489</v>
      </c>
      <c r="C34" s="13">
        <f>+C35+C36</f>
        <v>24819164344</v>
      </c>
      <c r="D34" s="13">
        <f aca="true" t="shared" si="8" ref="D34:L34">+D35+D36</f>
        <v>19560413598.56</v>
      </c>
      <c r="E34" s="13">
        <f t="shared" si="8"/>
        <v>-17105500584.52</v>
      </c>
      <c r="F34" s="13">
        <f t="shared" si="8"/>
        <v>1017251099</v>
      </c>
      <c r="G34" s="13">
        <f t="shared" si="8"/>
        <v>1017251099</v>
      </c>
      <c r="H34" s="13">
        <f t="shared" si="8"/>
        <v>27274077358.04</v>
      </c>
      <c r="I34" s="13">
        <f t="shared" si="8"/>
        <v>20282750292.31</v>
      </c>
      <c r="J34" s="13">
        <f t="shared" si="8"/>
        <v>6991327065.7300005</v>
      </c>
      <c r="K34" s="13">
        <f t="shared" si="8"/>
        <v>20282750292.31</v>
      </c>
      <c r="L34" s="13">
        <f t="shared" si="8"/>
        <v>0</v>
      </c>
      <c r="M34" s="13" t="e">
        <f>+Planeación!#REF!+Planeación!#REF!</f>
        <v>#REF!</v>
      </c>
      <c r="N34" s="13" t="e">
        <f>+Planeación!#REF!+Planeación!#REF!</f>
        <v>#REF!</v>
      </c>
      <c r="O34" s="13" t="e">
        <f>+Planeación!#REF!+Planeación!#REF!</f>
        <v>#REF!</v>
      </c>
      <c r="P34" s="14">
        <f t="shared" si="1"/>
        <v>0.7436640303555838</v>
      </c>
      <c r="Q34" s="14">
        <f t="shared" si="0"/>
        <v>0.022327760575428957</v>
      </c>
    </row>
    <row r="35" spans="2:17" ht="12.75" hidden="1">
      <c r="B35" s="2" t="s">
        <v>1079</v>
      </c>
      <c r="C35" s="13">
        <f>+PDA!D233</f>
        <v>350000000</v>
      </c>
      <c r="D35" s="13">
        <f>+PDA!E233</f>
        <v>0</v>
      </c>
      <c r="E35" s="13">
        <f>+PDA!F233</f>
        <v>0</v>
      </c>
      <c r="F35" s="13">
        <f>+PDA!G233</f>
        <v>0</v>
      </c>
      <c r="G35" s="13">
        <f>+PDA!H233</f>
        <v>0</v>
      </c>
      <c r="H35" s="13">
        <f>+PDA!I233</f>
        <v>350000000</v>
      </c>
      <c r="I35" s="13">
        <f>+PDA!J233</f>
        <v>238396977</v>
      </c>
      <c r="J35" s="13">
        <f>+PDA!K233</f>
        <v>111603023</v>
      </c>
      <c r="K35" s="13">
        <f>+PDA!L233</f>
        <v>238396977</v>
      </c>
      <c r="L35" s="13">
        <f>+PDA!M233</f>
        <v>0</v>
      </c>
      <c r="M35" s="13"/>
      <c r="N35" s="13"/>
      <c r="O35" s="13"/>
      <c r="P35" s="14">
        <f t="shared" si="1"/>
        <v>0.68113422</v>
      </c>
      <c r="Q35" s="14"/>
    </row>
    <row r="36" spans="2:17" ht="12.75" hidden="1">
      <c r="B36" s="2" t="s">
        <v>1080</v>
      </c>
      <c r="C36" s="13">
        <f>+PDA!D234+PDA!D235</f>
        <v>24469164344</v>
      </c>
      <c r="D36" s="13">
        <f>+PDA!E234+PDA!E235</f>
        <v>19560413598.56</v>
      </c>
      <c r="E36" s="13">
        <f>+PDA!F234+PDA!F235</f>
        <v>-17105500584.52</v>
      </c>
      <c r="F36" s="13">
        <f>+PDA!G234+PDA!G235</f>
        <v>1017251099</v>
      </c>
      <c r="G36" s="13">
        <f>+PDA!H234+PDA!H235</f>
        <v>1017251099</v>
      </c>
      <c r="H36" s="13">
        <f>+PDA!I234+PDA!I235</f>
        <v>26924077358.04</v>
      </c>
      <c r="I36" s="13">
        <f>+PDA!J234+PDA!J235</f>
        <v>20044353315.31</v>
      </c>
      <c r="J36" s="13">
        <f>+PDA!K234+PDA!K235</f>
        <v>6879724042.7300005</v>
      </c>
      <c r="K36" s="13">
        <f>+PDA!L234+PDA!L235</f>
        <v>20044353315.31</v>
      </c>
      <c r="L36" s="13">
        <f>+PDA!M234+PDA!M235</f>
        <v>0</v>
      </c>
      <c r="M36" s="13"/>
      <c r="N36" s="13"/>
      <c r="O36" s="13"/>
      <c r="P36" s="14">
        <f t="shared" si="1"/>
        <v>0.7444768876852305</v>
      </c>
      <c r="Q36" s="14"/>
    </row>
    <row r="37" spans="2:17" ht="12.75">
      <c r="B37" s="2" t="s">
        <v>1092</v>
      </c>
      <c r="C37" s="13">
        <f>+C38+C39</f>
        <v>8866478792</v>
      </c>
      <c r="D37" s="13">
        <f aca="true" t="shared" si="9" ref="D37:L37">+D38+D39</f>
        <v>3068441729.2799997</v>
      </c>
      <c r="E37" s="13">
        <f t="shared" si="9"/>
        <v>-334127512.46999997</v>
      </c>
      <c r="F37" s="13">
        <f t="shared" si="9"/>
        <v>0</v>
      </c>
      <c r="G37" s="13">
        <f t="shared" si="9"/>
        <v>0</v>
      </c>
      <c r="H37" s="13">
        <f t="shared" si="9"/>
        <v>11600793008.81</v>
      </c>
      <c r="I37" s="13">
        <f t="shared" si="9"/>
        <v>5306436967</v>
      </c>
      <c r="J37" s="13">
        <f t="shared" si="9"/>
        <v>6294356041.809999</v>
      </c>
      <c r="K37" s="13">
        <f t="shared" si="9"/>
        <v>5306436967</v>
      </c>
      <c r="L37" s="13">
        <f t="shared" si="9"/>
        <v>0</v>
      </c>
      <c r="M37" s="13">
        <f>+M38+M39</f>
        <v>3066674830</v>
      </c>
      <c r="N37" s="13">
        <f>+N38+N39</f>
        <v>2815179966</v>
      </c>
      <c r="O37" s="13">
        <f>+O38+O39</f>
        <v>251494864</v>
      </c>
      <c r="P37" s="14">
        <f t="shared" si="1"/>
        <v>0.45742019213429014</v>
      </c>
      <c r="Q37" s="14">
        <f aca="true" t="shared" si="10" ref="Q37:Q58">+H37/$H$58</f>
        <v>0.009496919928235979</v>
      </c>
    </row>
    <row r="38" spans="2:17" ht="12.75" hidden="1">
      <c r="B38" s="2" t="s">
        <v>1079</v>
      </c>
      <c r="C38" s="13">
        <f>+Cultura!D42+Cultura!D43</f>
        <v>6419663673</v>
      </c>
      <c r="D38" s="13">
        <f>+Cultura!E42+Cultura!E43</f>
        <v>2178430502.37</v>
      </c>
      <c r="E38" s="13">
        <f>+Cultura!F42+Cultura!F43</f>
        <v>-200158339.82999998</v>
      </c>
      <c r="F38" s="13">
        <f>+Cultura!G42+Cultura!G43</f>
        <v>0</v>
      </c>
      <c r="G38" s="13">
        <f>+Cultura!H42+Cultura!H43</f>
        <v>0</v>
      </c>
      <c r="H38" s="13">
        <f>+Cultura!I42+Cultura!I43</f>
        <v>8397935835.54</v>
      </c>
      <c r="I38" s="13">
        <f>+Cultura!J42+Cultura!J43</f>
        <v>4808225481</v>
      </c>
      <c r="J38" s="13">
        <f>+Cultura!K42+Cultura!K43</f>
        <v>3589710354.54</v>
      </c>
      <c r="K38" s="13">
        <f>+Cultura!L42+Cultura!L43</f>
        <v>4808225481</v>
      </c>
      <c r="L38" s="13">
        <f>+Cultura!M42+Cultura!M43</f>
        <v>0</v>
      </c>
      <c r="M38" s="13">
        <f>+Cultura!N42+Cultura!N43</f>
        <v>3066674830</v>
      </c>
      <c r="N38" s="13">
        <f>+Cultura!O42+Cultura!O43</f>
        <v>2815179966</v>
      </c>
      <c r="O38" s="13">
        <f>+Cultura!P42+Cultura!P43</f>
        <v>251494864</v>
      </c>
      <c r="P38" s="14">
        <f t="shared" si="1"/>
        <v>0.5725484899100594</v>
      </c>
      <c r="Q38" s="14">
        <f t="shared" si="10"/>
        <v>0.006874920027623874</v>
      </c>
    </row>
    <row r="39" spans="2:17" ht="12.75" hidden="1">
      <c r="B39" s="2" t="s">
        <v>1080</v>
      </c>
      <c r="C39" s="13">
        <f>+Cultura!D44+Cultura!D45</f>
        <v>2446815119</v>
      </c>
      <c r="D39" s="13">
        <f>+Cultura!E44+Cultura!E45</f>
        <v>890011226.91</v>
      </c>
      <c r="E39" s="13">
        <f>+Cultura!F44+Cultura!F45</f>
        <v>-133969172.64</v>
      </c>
      <c r="F39" s="13">
        <f>+Cultura!G44+Cultura!G45</f>
        <v>0</v>
      </c>
      <c r="G39" s="13">
        <f>+Cultura!H44+Cultura!H45</f>
        <v>0</v>
      </c>
      <c r="H39" s="13">
        <f>+Cultura!I44+Cultura!I45</f>
        <v>3202857173.27</v>
      </c>
      <c r="I39" s="13">
        <f>+Cultura!J44+Cultura!J45</f>
        <v>498211486</v>
      </c>
      <c r="J39" s="13">
        <f>+Cultura!K44+Cultura!K45</f>
        <v>2704645687.27</v>
      </c>
      <c r="K39" s="13">
        <f>+Cultura!L44+Cultura!L45</f>
        <v>498211486</v>
      </c>
      <c r="L39" s="13">
        <f>+Cultura!M44+Cultura!M45</f>
        <v>0</v>
      </c>
      <c r="M39" s="13">
        <f>+Cultura!N44+Cultura!N45</f>
        <v>0</v>
      </c>
      <c r="N39" s="13">
        <f>+Cultura!O44+Cultura!O45</f>
        <v>0</v>
      </c>
      <c r="O39" s="13">
        <f>+Cultura!P44+Cultura!P45</f>
        <v>0</v>
      </c>
      <c r="P39" s="14">
        <f t="shared" si="1"/>
        <v>0.15555220200198447</v>
      </c>
      <c r="Q39" s="14">
        <f t="shared" si="10"/>
        <v>0.0026219999006121047</v>
      </c>
    </row>
    <row r="40" spans="2:17" ht="12.75">
      <c r="B40" s="2" t="s">
        <v>1093</v>
      </c>
      <c r="C40" s="13">
        <f>+C41+C42</f>
        <v>6558315457</v>
      </c>
      <c r="D40" s="13">
        <f aca="true" t="shared" si="11" ref="D40:L40">+D41+D42</f>
        <v>1301221596.99</v>
      </c>
      <c r="E40" s="13">
        <f t="shared" si="11"/>
        <v>-133969172.64</v>
      </c>
      <c r="F40" s="13">
        <f t="shared" si="11"/>
        <v>565836623.6</v>
      </c>
      <c r="G40" s="13">
        <f t="shared" si="11"/>
        <v>589940157.6</v>
      </c>
      <c r="H40" s="13">
        <f t="shared" si="11"/>
        <v>7701464347.35</v>
      </c>
      <c r="I40" s="13">
        <f t="shared" si="11"/>
        <v>6658480392.65</v>
      </c>
      <c r="J40" s="13">
        <f t="shared" si="11"/>
        <v>1042983954.6999999</v>
      </c>
      <c r="K40" s="13">
        <f t="shared" si="11"/>
        <v>6658480392.65</v>
      </c>
      <c r="L40" s="13">
        <f t="shared" si="11"/>
        <v>0</v>
      </c>
      <c r="M40" s="13">
        <f>+M41+M42</f>
        <v>6350459083.34</v>
      </c>
      <c r="N40" s="13">
        <f>+N41+N42</f>
        <v>6105334612.67</v>
      </c>
      <c r="O40" s="13">
        <f>+O41+O42</f>
        <v>245124470.67000002</v>
      </c>
      <c r="P40" s="14">
        <f t="shared" si="1"/>
        <v>0.8645732931219916</v>
      </c>
      <c r="Q40" s="14">
        <f t="shared" si="10"/>
        <v>0.006304757802453867</v>
      </c>
    </row>
    <row r="41" spans="2:17" ht="12.75" hidden="1">
      <c r="B41" s="2" t="s">
        <v>1079</v>
      </c>
      <c r="C41" s="13">
        <f>+Deportes!D35+Deportes!D36</f>
        <v>4511500338</v>
      </c>
      <c r="D41" s="13">
        <f>+Deportes!E35+Deportes!E36</f>
        <v>631789530.21</v>
      </c>
      <c r="E41" s="13">
        <f>+Deportes!F35+Deportes!F36</f>
        <v>0</v>
      </c>
      <c r="F41" s="13">
        <f>+Deportes!G35+Deportes!G36</f>
        <v>441076865</v>
      </c>
      <c r="G41" s="13">
        <f>+Deportes!H35+Deportes!H36</f>
        <v>465180399</v>
      </c>
      <c r="H41" s="13">
        <f>+Deportes!I35+Deportes!I36</f>
        <v>5119186334.21</v>
      </c>
      <c r="I41" s="13">
        <f>+Deportes!J35+Deportes!J36</f>
        <v>4124723382.69</v>
      </c>
      <c r="J41" s="13">
        <f>+Deportes!K35+Deportes!K36</f>
        <v>994462951.52</v>
      </c>
      <c r="K41" s="13">
        <f>+Deportes!L35+Deportes!L36</f>
        <v>4124723382.69</v>
      </c>
      <c r="L41" s="13">
        <f>+Deportes!M35+Deportes!M36</f>
        <v>0</v>
      </c>
      <c r="M41" s="13">
        <f>+Deportes!N35+Deportes!N36</f>
        <v>3905610880.8900003</v>
      </c>
      <c r="N41" s="13">
        <f>+Deportes!O35+Deportes!O36</f>
        <v>3775046358.08</v>
      </c>
      <c r="O41" s="13">
        <f>+Deportes!P35+Deportes!P36</f>
        <v>130564522.81</v>
      </c>
      <c r="P41" s="14">
        <f t="shared" si="1"/>
        <v>0.8057380828522885</v>
      </c>
      <c r="Q41" s="14">
        <f t="shared" si="10"/>
        <v>0.004190791325799139</v>
      </c>
    </row>
    <row r="42" spans="2:17" ht="12.75" hidden="1">
      <c r="B42" s="2" t="s">
        <v>1080</v>
      </c>
      <c r="C42" s="13">
        <f>+Deportes!D37+Deportes!D38</f>
        <v>2046815119</v>
      </c>
      <c r="D42" s="13">
        <f>+Deportes!E37+Deportes!E38</f>
        <v>669432066.78</v>
      </c>
      <c r="E42" s="13">
        <f>+Deportes!F37+Deportes!F38</f>
        <v>-133969172.64</v>
      </c>
      <c r="F42" s="13">
        <f>+Deportes!G37+Deportes!G38</f>
        <v>124759758.6</v>
      </c>
      <c r="G42" s="13">
        <f>+Deportes!H37+Deportes!H38</f>
        <v>124759758.6</v>
      </c>
      <c r="H42" s="13">
        <f>+Deportes!I37+Deportes!I38</f>
        <v>2582278013.14</v>
      </c>
      <c r="I42" s="13">
        <f>+Deportes!J37+Deportes!J38</f>
        <v>2533757009.96</v>
      </c>
      <c r="J42" s="13">
        <f>+Deportes!K37+Deportes!K38</f>
        <v>48521003.18</v>
      </c>
      <c r="K42" s="13">
        <f>+Deportes!L37+Deportes!L38</f>
        <v>2533757009.96</v>
      </c>
      <c r="L42" s="13">
        <f>+Deportes!M37+Deportes!M38</f>
        <v>0</v>
      </c>
      <c r="M42" s="13">
        <f>+Deportes!N37+Deportes!N38</f>
        <v>2444848202.45</v>
      </c>
      <c r="N42" s="13">
        <f>+Deportes!O37+Deportes!O38</f>
        <v>2330288254.59</v>
      </c>
      <c r="O42" s="13">
        <f>+Deportes!P37+Deportes!P38</f>
        <v>114559947.86</v>
      </c>
      <c r="P42" s="14">
        <f t="shared" si="1"/>
        <v>0.9812100002660057</v>
      </c>
      <c r="Q42" s="14">
        <f t="shared" si="10"/>
        <v>0.002113966476654728</v>
      </c>
    </row>
    <row r="43" spans="2:17" ht="12.75">
      <c r="B43" s="2" t="s">
        <v>1094</v>
      </c>
      <c r="C43" s="13">
        <f>+C44+C45</f>
        <v>17949495419</v>
      </c>
      <c r="D43" s="13">
        <f aca="true" t="shared" si="12" ref="D43:L43">+D44+D45</f>
        <v>18195757853.42</v>
      </c>
      <c r="E43" s="13">
        <f t="shared" si="12"/>
        <v>0</v>
      </c>
      <c r="F43" s="13">
        <f t="shared" si="12"/>
        <v>932212429</v>
      </c>
      <c r="G43" s="13">
        <f t="shared" si="12"/>
        <v>2450093883.2799997</v>
      </c>
      <c r="H43" s="13">
        <f t="shared" si="12"/>
        <v>34627371818.14</v>
      </c>
      <c r="I43" s="13">
        <f t="shared" si="12"/>
        <v>22313325217.289997</v>
      </c>
      <c r="J43" s="13">
        <f t="shared" si="12"/>
        <v>12314046600.85</v>
      </c>
      <c r="K43" s="13">
        <f t="shared" si="12"/>
        <v>22313325217.289997</v>
      </c>
      <c r="L43" s="13">
        <f t="shared" si="12"/>
        <v>0</v>
      </c>
      <c r="M43" s="13">
        <f>+M44+M45</f>
        <v>21669960965.370003</v>
      </c>
      <c r="N43" s="13">
        <f>+N44+N45</f>
        <v>21160301190.030003</v>
      </c>
      <c r="O43" s="13">
        <f>+O44+O45</f>
        <v>509659775.34</v>
      </c>
      <c r="P43" s="14">
        <f t="shared" si="1"/>
        <v>0.6443840247096336</v>
      </c>
      <c r="Q43" s="14">
        <f t="shared" si="10"/>
        <v>0.028347491178610747</v>
      </c>
    </row>
    <row r="44" spans="2:17" ht="12.75" hidden="1">
      <c r="B44" s="2" t="s">
        <v>1079</v>
      </c>
      <c r="C44" s="13">
        <f>+Hacienda!D42+Hacienda!D43</f>
        <v>17949495419</v>
      </c>
      <c r="D44" s="13">
        <f>+Hacienda!E42+Hacienda!E43</f>
        <v>16549179175.92</v>
      </c>
      <c r="E44" s="13">
        <f>+Hacienda!F42+Hacienda!F43</f>
        <v>0</v>
      </c>
      <c r="F44" s="13">
        <f>+Hacienda!G42+Hacienda!G43</f>
        <v>932212429</v>
      </c>
      <c r="G44" s="13">
        <f>+Hacienda!H42+Hacienda!H43</f>
        <v>2450093883.2799997</v>
      </c>
      <c r="H44" s="13">
        <f>+Hacienda!I42+Hacienda!I43</f>
        <v>32980793140.64</v>
      </c>
      <c r="I44" s="13">
        <f>+Hacienda!J42+Hacienda!J43</f>
        <v>22309341221.289997</v>
      </c>
      <c r="J44" s="13">
        <f>+Hacienda!K42+Hacienda!K43</f>
        <v>10671451919.35</v>
      </c>
      <c r="K44" s="13">
        <f>+Hacienda!L42+Hacienda!L43</f>
        <v>22309341221.289997</v>
      </c>
      <c r="L44" s="13">
        <f>+Hacienda!M42+Hacienda!M43</f>
        <v>0</v>
      </c>
      <c r="M44" s="13">
        <f>+Hacienda!N42+Hacienda!N43</f>
        <v>21665976969.370003</v>
      </c>
      <c r="N44" s="13">
        <f>+Hacienda!O42+Hacienda!O43</f>
        <v>21156317194.030003</v>
      </c>
      <c r="O44" s="13">
        <f>+Hacienda!P42+Hacienda!P43</f>
        <v>509659775.34</v>
      </c>
      <c r="P44" s="14">
        <f t="shared" si="1"/>
        <v>0.6764343454736298</v>
      </c>
      <c r="Q44" s="14">
        <f t="shared" si="10"/>
        <v>0.02699952937600961</v>
      </c>
    </row>
    <row r="45" spans="2:17" ht="12.75" hidden="1">
      <c r="B45" s="2" t="s">
        <v>1080</v>
      </c>
      <c r="C45" s="13">
        <f>+Hacienda!D44</f>
        <v>0</v>
      </c>
      <c r="D45" s="13">
        <f>+Hacienda!E44</f>
        <v>1646578677.5</v>
      </c>
      <c r="E45" s="13">
        <f>+Hacienda!F44</f>
        <v>0</v>
      </c>
      <c r="F45" s="13">
        <f>+Hacienda!G44</f>
        <v>0</v>
      </c>
      <c r="G45" s="13">
        <f>+Hacienda!H44</f>
        <v>0</v>
      </c>
      <c r="H45" s="13">
        <f>+Hacienda!I44</f>
        <v>1646578677.5</v>
      </c>
      <c r="I45" s="13">
        <f>+Hacienda!J44</f>
        <v>3983996</v>
      </c>
      <c r="J45" s="13">
        <f>+Hacienda!K44</f>
        <v>1642594681.5</v>
      </c>
      <c r="K45" s="13">
        <f>+Hacienda!L44</f>
        <v>3983996</v>
      </c>
      <c r="L45" s="13">
        <f>+Hacienda!M44</f>
        <v>0</v>
      </c>
      <c r="M45" s="13">
        <f>+Hacienda!N44</f>
        <v>3983996</v>
      </c>
      <c r="N45" s="13">
        <f>+Hacienda!O44</f>
        <v>3983996</v>
      </c>
      <c r="O45" s="13">
        <f>+Hacienda!P44</f>
        <v>0</v>
      </c>
      <c r="P45" s="14">
        <f t="shared" si="1"/>
        <v>0.0024195600577367493</v>
      </c>
      <c r="Q45" s="14">
        <f t="shared" si="10"/>
        <v>0.0013479618026011368</v>
      </c>
    </row>
    <row r="46" spans="2:17" ht="12.75">
      <c r="B46" s="15" t="s">
        <v>1429</v>
      </c>
      <c r="C46" s="13">
        <f>+TIC!D17</f>
        <v>500000000</v>
      </c>
      <c r="D46" s="13">
        <f>+TIC!E17</f>
        <v>800000000</v>
      </c>
      <c r="E46" s="13">
        <f>+TIC!F17</f>
        <v>0</v>
      </c>
      <c r="F46" s="13">
        <f>+TIC!G17</f>
        <v>0</v>
      </c>
      <c r="G46" s="13">
        <f>+TIC!H17</f>
        <v>0</v>
      </c>
      <c r="H46" s="13">
        <f>+TIC!I17</f>
        <v>1300000000</v>
      </c>
      <c r="I46" s="13">
        <f>+TIC!J17</f>
        <v>1032449572.76</v>
      </c>
      <c r="J46" s="13">
        <f>+TIC!K17</f>
        <v>267550427.24</v>
      </c>
      <c r="K46" s="13">
        <f>+TIC!L17</f>
        <v>1032449572.76</v>
      </c>
      <c r="L46" s="13">
        <f>+TIC!M17</f>
        <v>0</v>
      </c>
      <c r="M46" s="13">
        <f>+TIC!N17</f>
        <v>507623197</v>
      </c>
      <c r="N46" s="13">
        <f>+TIC!O17</f>
        <v>491274189</v>
      </c>
      <c r="O46" s="13">
        <f>+TIC!P17</f>
        <v>16349008</v>
      </c>
      <c r="P46" s="14">
        <f>+K46/H46</f>
        <v>0.7941919790461538</v>
      </c>
      <c r="Q46" s="14">
        <f t="shared" si="10"/>
        <v>0.001064237237689772</v>
      </c>
    </row>
    <row r="47" spans="2:17" ht="12.75">
      <c r="B47" s="15" t="s">
        <v>1095</v>
      </c>
      <c r="C47" s="13">
        <f>+Prensa!D16+Prensa!D17</f>
        <v>710000000</v>
      </c>
      <c r="D47" s="13">
        <f>+Prensa!E16+Prensa!E17</f>
        <v>500000000</v>
      </c>
      <c r="E47" s="13">
        <f>+Prensa!F16+Prensa!F17</f>
        <v>0</v>
      </c>
      <c r="F47" s="13">
        <f>+Prensa!G16+Prensa!G17</f>
        <v>0</v>
      </c>
      <c r="G47" s="13">
        <f>+Prensa!H16+Prensa!H17</f>
        <v>0</v>
      </c>
      <c r="H47" s="13">
        <f>+Prensa!I16+Prensa!I17</f>
        <v>1210000000</v>
      </c>
      <c r="I47" s="13">
        <f>+Prensa!J16+Prensa!J17</f>
        <v>932124876</v>
      </c>
      <c r="J47" s="13">
        <f>+Prensa!K16+Prensa!K17</f>
        <v>277875124</v>
      </c>
      <c r="K47" s="13">
        <f>+Prensa!L16+Prensa!L17</f>
        <v>932124876</v>
      </c>
      <c r="L47" s="13">
        <f>+Prensa!M16+Prensa!M17</f>
        <v>0</v>
      </c>
      <c r="M47" s="13">
        <f>+Prensa!N16+Prensa!N17</f>
        <v>643741917.81</v>
      </c>
      <c r="N47" s="13">
        <f>+Prensa!O16+Prensa!O17</f>
        <v>640473347.81</v>
      </c>
      <c r="O47" s="13">
        <f>+Prensa!P16+Prensa!P17</f>
        <v>3268570</v>
      </c>
      <c r="P47" s="14">
        <f t="shared" si="1"/>
        <v>0.7703511371900826</v>
      </c>
      <c r="Q47" s="14">
        <f t="shared" si="10"/>
        <v>0.0009905592750804801</v>
      </c>
    </row>
    <row r="48" spans="2:17" ht="12.75">
      <c r="B48" s="15" t="s">
        <v>1096</v>
      </c>
      <c r="C48" s="13">
        <f>+'Coop. Internal.'!D12</f>
        <v>250000000</v>
      </c>
      <c r="D48" s="13">
        <f>+'Coop. Internal.'!E12</f>
        <v>0</v>
      </c>
      <c r="E48" s="13">
        <f>+'Coop. Internal.'!F12</f>
        <v>0</v>
      </c>
      <c r="F48" s="13">
        <f>+'Coop. Internal.'!G12</f>
        <v>0</v>
      </c>
      <c r="G48" s="13">
        <f>+'Coop. Internal.'!H12</f>
        <v>0</v>
      </c>
      <c r="H48" s="13">
        <f>+'Coop. Internal.'!I12</f>
        <v>250000000</v>
      </c>
      <c r="I48" s="13">
        <f>+'Coop. Internal.'!J12</f>
        <v>201015600</v>
      </c>
      <c r="J48" s="13">
        <f>+'Coop. Internal.'!K12</f>
        <v>48984400</v>
      </c>
      <c r="K48" s="13">
        <f>+'Coop. Internal.'!L12</f>
        <v>201015600</v>
      </c>
      <c r="L48" s="13">
        <f>+'Coop. Internal.'!M12</f>
        <v>0</v>
      </c>
      <c r="M48" s="13">
        <f>+'Coop. Internal.'!N12</f>
        <v>160749588</v>
      </c>
      <c r="N48" s="13">
        <f>+'Coop. Internal.'!O12</f>
        <v>152459988</v>
      </c>
      <c r="O48" s="13">
        <f>+'Coop. Internal.'!P12</f>
        <v>8289600</v>
      </c>
      <c r="P48" s="14">
        <f t="shared" si="1"/>
        <v>0.8040624</v>
      </c>
      <c r="Q48" s="14">
        <f t="shared" si="10"/>
        <v>0.00020466100724803306</v>
      </c>
    </row>
    <row r="49" spans="2:17" ht="12.75">
      <c r="B49" s="2" t="s">
        <v>1097</v>
      </c>
      <c r="C49" s="13">
        <f>+Cofinanciación!D26</f>
        <v>15000000000</v>
      </c>
      <c r="D49" s="13">
        <f>+Cofinanciación!E26</f>
        <v>50640415460</v>
      </c>
      <c r="E49" s="13">
        <f>+Cofinanciación!F26</f>
        <v>-78000000</v>
      </c>
      <c r="F49" s="13">
        <f>+Cofinanciación!G26</f>
        <v>0</v>
      </c>
      <c r="G49" s="13">
        <f>+Cofinanciación!H26</f>
        <v>0</v>
      </c>
      <c r="H49" s="13">
        <f>+Cofinanciación!I26</f>
        <v>65562415460</v>
      </c>
      <c r="I49" s="13">
        <f>+Cofinanciación!J26</f>
        <v>38636364404.770004</v>
      </c>
      <c r="J49" s="13">
        <f>+Cofinanciación!K26</f>
        <v>26926051055.23</v>
      </c>
      <c r="K49" s="13">
        <f>+Cofinanciación!L26</f>
        <v>38636364404.770004</v>
      </c>
      <c r="L49" s="13">
        <f>+Cofinanciación!M26</f>
        <v>0</v>
      </c>
      <c r="M49" s="13">
        <f>+Cofinanciación!N26</f>
        <v>31673205424.4</v>
      </c>
      <c r="N49" s="13">
        <f>+Cofinanciación!O26</f>
        <v>31021645822.4</v>
      </c>
      <c r="O49" s="13">
        <f>+Cofinanciación!P26</f>
        <v>651559602</v>
      </c>
      <c r="P49" s="14">
        <f>+K49/H49</f>
        <v>0.5893066040000047</v>
      </c>
      <c r="Q49" s="14">
        <f t="shared" si="10"/>
        <v>0.05367227994263046</v>
      </c>
    </row>
    <row r="50" spans="2:17" ht="12.75">
      <c r="B50" s="2" t="s">
        <v>1210</v>
      </c>
      <c r="C50" s="13">
        <f>+'Medio Ambiente'!D22+'Medio Ambiente'!D23</f>
        <v>2953080836</v>
      </c>
      <c r="D50" s="13">
        <f>+'Medio Ambiente'!E22+'Medio Ambiente'!E23</f>
        <v>1271315776.19</v>
      </c>
      <c r="E50" s="13">
        <f>+'Medio Ambiente'!F22+'Medio Ambiente'!F23</f>
        <v>0</v>
      </c>
      <c r="F50" s="13">
        <f>+'Medio Ambiente'!G22+'Medio Ambiente'!G23</f>
        <v>820000000</v>
      </c>
      <c r="G50" s="13">
        <f>+'Medio Ambiente'!H22+'Medio Ambiente'!H23</f>
        <v>820000000</v>
      </c>
      <c r="H50" s="13">
        <f>+'Medio Ambiente'!I22+'Medio Ambiente'!I23</f>
        <v>4224396612.19</v>
      </c>
      <c r="I50" s="13">
        <f>+'Medio Ambiente'!J22+'Medio Ambiente'!J23</f>
        <v>1794319957</v>
      </c>
      <c r="J50" s="13">
        <f>+'Medio Ambiente'!K22+'Medio Ambiente'!K23</f>
        <v>2430076655.19</v>
      </c>
      <c r="K50" s="13">
        <f>+'Medio Ambiente'!L22+'Medio Ambiente'!L23</f>
        <v>1794319957</v>
      </c>
      <c r="L50" s="13">
        <f>+'Medio Ambiente'!M22+'Medio Ambiente'!M23</f>
        <v>0</v>
      </c>
      <c r="M50" s="13">
        <f>+'Medio Ambiente'!N22+'Medio Ambiente'!N23</f>
        <v>454386437</v>
      </c>
      <c r="N50" s="13">
        <f>+'Medio Ambiente'!O22+'Medio Ambiente'!O23</f>
        <v>389784860</v>
      </c>
      <c r="O50" s="13">
        <f>+'Medio Ambiente'!P22+'Medio Ambiente'!P23</f>
        <v>64601577</v>
      </c>
      <c r="P50" s="14">
        <f t="shared" si="1"/>
        <v>0.4247517744480421</v>
      </c>
      <c r="Q50" s="14">
        <f t="shared" si="10"/>
        <v>0.0034582770626639357</v>
      </c>
    </row>
    <row r="51" spans="2:17" ht="12.75">
      <c r="B51" s="2" t="s">
        <v>1206</v>
      </c>
      <c r="C51" s="13">
        <f>+'Junin Barbacoas'!D12</f>
        <v>12000000000</v>
      </c>
      <c r="D51" s="13">
        <f>+'Junin Barbacoas'!E12</f>
        <v>39990000000</v>
      </c>
      <c r="E51" s="13">
        <f>+'Junin Barbacoas'!F12</f>
        <v>0</v>
      </c>
      <c r="F51" s="13">
        <f>+'Junin Barbacoas'!G12</f>
        <v>0</v>
      </c>
      <c r="G51" s="13">
        <f>+'Junin Barbacoas'!H12</f>
        <v>5798948732</v>
      </c>
      <c r="H51" s="13">
        <f>+'Junin Barbacoas'!I12</f>
        <v>46191051268</v>
      </c>
      <c r="I51" s="13">
        <f>+'Junin Barbacoas'!J12</f>
        <v>14998415582</v>
      </c>
      <c r="J51" s="13">
        <f>+'Junin Barbacoas'!K12</f>
        <v>31192635686</v>
      </c>
      <c r="K51" s="13">
        <f>+'Junin Barbacoas'!L12</f>
        <v>14998415582</v>
      </c>
      <c r="L51" s="13">
        <f>+'Junin Barbacoas'!M12</f>
        <v>0</v>
      </c>
      <c r="M51" s="13">
        <f>+'Junin Barbacoas'!N12</f>
        <v>2574863089.84</v>
      </c>
      <c r="N51" s="13">
        <f>+'Junin Barbacoas'!O12</f>
        <v>2566077489.84</v>
      </c>
      <c r="O51" s="13">
        <f>+'Junin Barbacoas'!P12</f>
        <v>8785600</v>
      </c>
      <c r="P51" s="14">
        <f t="shared" si="1"/>
        <v>0.32470392360155104</v>
      </c>
      <c r="Q51" s="14">
        <f t="shared" si="10"/>
        <v>0.03781402831341766</v>
      </c>
    </row>
    <row r="52" spans="2:17" ht="12.75">
      <c r="B52" s="16" t="s">
        <v>1098</v>
      </c>
      <c r="C52" s="17">
        <f>+C4+C5+C6+C7+C8+C9+C12+C13+C16+C19+C20+C21+C22+C25+C26+C29+C32+C33+C34+C37+C40+C43+C46+C47+C48+C49+C50+C51</f>
        <v>757134447211</v>
      </c>
      <c r="D52" s="17">
        <f aca="true" t="shared" si="13" ref="D52:L52">+D4+D5+D6+D7+D8+D9+D12+D13+D16+D19+D20+D21+D22+D25+D26+D29+D32+D33+D34+D37+D40+D43+D46+D47+D48+D49+D50+D51</f>
        <v>276356806503.37</v>
      </c>
      <c r="E52" s="17">
        <f t="shared" si="13"/>
        <v>-45949058084.490005</v>
      </c>
      <c r="F52" s="17">
        <f t="shared" si="13"/>
        <v>16021737220.970001</v>
      </c>
      <c r="G52" s="17">
        <f t="shared" si="13"/>
        <v>14498805988.369999</v>
      </c>
      <c r="H52" s="17">
        <f t="shared" si="13"/>
        <v>989065126862.48</v>
      </c>
      <c r="I52" s="17">
        <f t="shared" si="13"/>
        <v>834324836827.3301</v>
      </c>
      <c r="J52" s="17">
        <f t="shared" si="13"/>
        <v>154740290035.15002</v>
      </c>
      <c r="K52" s="17">
        <f t="shared" si="13"/>
        <v>834324836827.3301</v>
      </c>
      <c r="L52" s="17">
        <f t="shared" si="13"/>
        <v>0</v>
      </c>
      <c r="M52" s="17" t="e">
        <f>+M4+M5+M6+M7+M8+M9+M12+M13+M16+M19+M20+M21+M22+M25+M26+M29+M32+M33+M37+M40+M43+M46+M47+M48+M49+M50+M51</f>
        <v>#REF!</v>
      </c>
      <c r="N52" s="17" t="e">
        <f>+N4+N5+N6+N7+N8+N9+N12+N13+N16+N19+N20+N21+N22+N25+N26+N29+N32+N33+N37+N40+N43+N46+N47+N48+N49+N50+N51</f>
        <v>#REF!</v>
      </c>
      <c r="O52" s="17" t="e">
        <f>+O4+O5+O6+O7+O8+O9+O12+O13+O16+O19+O20+O21+O22+O25+O26+O29+O32+O33+O37+O40+O43+O46+O47+O48+O49+O50+O51</f>
        <v>#REF!</v>
      </c>
      <c r="P52" s="18">
        <f t="shared" si="1"/>
        <v>0.8435489374435653</v>
      </c>
      <c r="Q52" s="18">
        <f t="shared" si="10"/>
        <v>0.809692260390315</v>
      </c>
    </row>
    <row r="53" spans="2:17" ht="12.75">
      <c r="B53" s="19" t="s">
        <v>965</v>
      </c>
      <c r="C53" s="20">
        <f>+Ejecución!C6-Ejecución!C173</f>
        <v>55878352983</v>
      </c>
      <c r="D53" s="20">
        <f>+Ejecución!D6-Ejecución!D173</f>
        <v>0</v>
      </c>
      <c r="E53" s="20">
        <f>+Ejecución!E6-Ejecución!E173</f>
        <v>0</v>
      </c>
      <c r="F53" s="20">
        <f>+Ejecución!F6-Ejecución!F173</f>
        <v>963618114.9999999</v>
      </c>
      <c r="G53" s="20">
        <f>+Ejecución!G6-Ejecución!G173</f>
        <v>1163525567</v>
      </c>
      <c r="H53" s="20">
        <f>+Ejecución!H6-Ejecución!H173</f>
        <v>55678445531</v>
      </c>
      <c r="I53" s="20">
        <f>+Ejecución!I6-Ejecución!I173</f>
        <v>55358211362</v>
      </c>
      <c r="J53" s="20">
        <f>+Ejecución!J6-Ejecución!J173</f>
        <v>320234169</v>
      </c>
      <c r="K53" s="20">
        <f>+Ejecución!K6-Ejecución!K173</f>
        <v>55358211362</v>
      </c>
      <c r="L53" s="20">
        <f>+Ejecución!L6-Ejecución!L173</f>
        <v>0</v>
      </c>
      <c r="M53" s="20">
        <f>+Ejecución!M6-Ejecución!M173</f>
        <v>55327593075</v>
      </c>
      <c r="N53" s="20">
        <f>+Ejecución!N6-Ejecución!N173</f>
        <v>55261545017</v>
      </c>
      <c r="O53" s="20">
        <f>+Ejecución!O6-Ejecución!O173</f>
        <v>66048058</v>
      </c>
      <c r="P53" s="14">
        <f t="shared" si="1"/>
        <v>0.9942485073721804</v>
      </c>
      <c r="Q53" s="14">
        <f t="shared" si="10"/>
        <v>0.04558082697751682</v>
      </c>
    </row>
    <row r="54" spans="2:17" ht="12.75">
      <c r="B54" s="2" t="s">
        <v>1099</v>
      </c>
      <c r="C54" s="13">
        <f>+Ejecución!C229</f>
        <v>7996246172</v>
      </c>
      <c r="D54" s="13">
        <f>+Ejecución!D229</f>
        <v>0</v>
      </c>
      <c r="E54" s="13">
        <f>+Ejecución!E229</f>
        <v>0</v>
      </c>
      <c r="F54" s="13">
        <f>+Ejecución!F229</f>
        <v>443309391.88</v>
      </c>
      <c r="G54" s="13">
        <f>+Ejecución!G229</f>
        <v>443309391.88</v>
      </c>
      <c r="H54" s="13">
        <f>+Ejecución!H229</f>
        <v>7996246172</v>
      </c>
      <c r="I54" s="13">
        <f>+Ejecución!I229</f>
        <v>7995151986</v>
      </c>
      <c r="J54" s="13">
        <f>+Ejecución!J229</f>
        <v>1094186</v>
      </c>
      <c r="K54" s="13">
        <f>+Ejecución!K229</f>
        <v>7995151986</v>
      </c>
      <c r="L54" s="13">
        <f>+Ejecución!L229</f>
        <v>0</v>
      </c>
      <c r="M54" s="13">
        <f>+Ejecución!M229</f>
        <v>7995151986</v>
      </c>
      <c r="N54" s="13">
        <f>+Ejecución!N229</f>
        <v>7995151986</v>
      </c>
      <c r="O54" s="13">
        <f>+Ejecución!O229</f>
        <v>0</v>
      </c>
      <c r="P54" s="14">
        <f t="shared" si="1"/>
        <v>0.9998631625419648</v>
      </c>
      <c r="Q54" s="14">
        <f t="shared" si="10"/>
        <v>0.006546079183058995</v>
      </c>
    </row>
    <row r="55" spans="2:17" ht="12.75">
      <c r="B55" s="2" t="s">
        <v>1100</v>
      </c>
      <c r="C55" s="13">
        <f>+Ejecución!C435+Ejecución!C586</f>
        <v>0</v>
      </c>
      <c r="D55" s="13">
        <f>+Ejecución!D435+Ejecución!D586</f>
        <v>130967792318.23</v>
      </c>
      <c r="E55" s="13">
        <f>+Ejecución!E435+Ejecución!E586</f>
        <v>0</v>
      </c>
      <c r="F55" s="13">
        <f>+Ejecución!F435+Ejecución!F586</f>
        <v>0</v>
      </c>
      <c r="G55" s="13">
        <f>+Ejecución!G435+Ejecución!G586</f>
        <v>0</v>
      </c>
      <c r="H55" s="13">
        <f>+Ejecución!H435+Ejecución!H586</f>
        <v>130967792318.23</v>
      </c>
      <c r="I55" s="13">
        <f>+Ejecución!I435+Ejecución!I586</f>
        <v>130967792318.23</v>
      </c>
      <c r="J55" s="13">
        <f>+Ejecución!J435+Ejecución!J586</f>
        <v>0</v>
      </c>
      <c r="K55" s="13">
        <f>+Ejecución!K435+Ejecución!K586</f>
        <v>130967792318.23</v>
      </c>
      <c r="L55" s="13">
        <f>+Ejecución!L435+Ejecución!L586</f>
        <v>0</v>
      </c>
      <c r="M55" s="13">
        <f>+Ejecución!M435+Ejecución!M586</f>
        <v>83366778794.51</v>
      </c>
      <c r="N55" s="13">
        <f>+Ejecución!N435+Ejecución!N586</f>
        <v>81943630557.08</v>
      </c>
      <c r="O55" s="13">
        <f>+Ejecución!O435+Ejecución!O586</f>
        <v>1423148237.4299998</v>
      </c>
      <c r="P55" s="14">
        <f t="shared" si="1"/>
        <v>1</v>
      </c>
      <c r="Q55" s="14">
        <f t="shared" si="10"/>
        <v>0.10721600117160064</v>
      </c>
    </row>
    <row r="56" spans="2:17" ht="12.75">
      <c r="B56" s="2" t="s">
        <v>1101</v>
      </c>
      <c r="C56" s="13">
        <f>+Ejecución!C467+Ejecución!C609</f>
        <v>0</v>
      </c>
      <c r="D56" s="13">
        <f>+Ejecución!D467+Ejecución!D609</f>
        <v>39147561895.94</v>
      </c>
      <c r="E56" s="13">
        <f>+Ejecución!E467+Ejecución!E609</f>
        <v>0</v>
      </c>
      <c r="F56" s="13">
        <f>+Ejecución!F467+Ejecución!F609</f>
        <v>0</v>
      </c>
      <c r="G56" s="13">
        <f>+Ejecución!G467+Ejecución!G609</f>
        <v>1323023780.6</v>
      </c>
      <c r="H56" s="13">
        <f>+Ejecución!H467+Ejecución!H609</f>
        <v>37824538115.34</v>
      </c>
      <c r="I56" s="13">
        <f>+Ejecución!I467+Ejecución!I609</f>
        <v>22619820222.09</v>
      </c>
      <c r="J56" s="13">
        <f>+Ejecución!J467+Ejecución!J609</f>
        <v>15204717893.25</v>
      </c>
      <c r="K56" s="13">
        <f>+Ejecución!K467+Ejecución!K609</f>
        <v>22619820222.09</v>
      </c>
      <c r="L56" s="13">
        <f>+Ejecución!L467+Ejecución!L609</f>
        <v>0</v>
      </c>
      <c r="M56" s="13">
        <f>+Ejecución!M467+Ejecución!M609</f>
        <v>22600174026.17</v>
      </c>
      <c r="N56" s="13">
        <f>+Ejecución!N467+Ejecución!N609</f>
        <v>21992247782.079998</v>
      </c>
      <c r="O56" s="13">
        <f>+Ejecución!O467+Ejecución!O609</f>
        <v>607926244.09</v>
      </c>
      <c r="P56" s="14">
        <f t="shared" si="1"/>
        <v>0.5980197339915799</v>
      </c>
      <c r="Q56" s="14">
        <f t="shared" si="10"/>
        <v>0.03096483227750841</v>
      </c>
    </row>
    <row r="57" spans="2:17" ht="12.75">
      <c r="B57" s="16" t="s">
        <v>1098</v>
      </c>
      <c r="C57" s="17">
        <f>+C53+C54+C55+C56</f>
        <v>63874599155</v>
      </c>
      <c r="D57" s="17">
        <f aca="true" t="shared" si="14" ref="D57:L57">+D53+D54+D55+D56</f>
        <v>170115354214.16998</v>
      </c>
      <c r="E57" s="17">
        <f t="shared" si="14"/>
        <v>0</v>
      </c>
      <c r="F57" s="17">
        <f t="shared" si="14"/>
        <v>1406927506.8799999</v>
      </c>
      <c r="G57" s="17">
        <f t="shared" si="14"/>
        <v>2929858739.48</v>
      </c>
      <c r="H57" s="17">
        <f t="shared" si="14"/>
        <v>232467022136.56998</v>
      </c>
      <c r="I57" s="17">
        <f t="shared" si="14"/>
        <v>216940975888.31998</v>
      </c>
      <c r="J57" s="17">
        <f t="shared" si="14"/>
        <v>15526046248.25</v>
      </c>
      <c r="K57" s="17">
        <f t="shared" si="14"/>
        <v>216940975888.31998</v>
      </c>
      <c r="L57" s="17">
        <f t="shared" si="14"/>
        <v>0</v>
      </c>
      <c r="M57" s="17">
        <v>0</v>
      </c>
      <c r="N57" s="17">
        <v>0</v>
      </c>
      <c r="O57" s="17" t="e">
        <v>#VALUE!</v>
      </c>
      <c r="P57" s="18">
        <f>+K57/H57</f>
        <v>0.9332118332073409</v>
      </c>
      <c r="Q57" s="18">
        <f t="shared" si="10"/>
        <v>0.19030773960968486</v>
      </c>
    </row>
    <row r="58" spans="2:17" ht="12.75">
      <c r="B58" s="16" t="s">
        <v>1102</v>
      </c>
      <c r="C58" s="17">
        <f>+C52+C57</f>
        <v>821009046366</v>
      </c>
      <c r="D58" s="17">
        <f aca="true" t="shared" si="15" ref="D58:L58">+D52+D57</f>
        <v>446472160717.54</v>
      </c>
      <c r="E58" s="17">
        <f t="shared" si="15"/>
        <v>-45949058084.490005</v>
      </c>
      <c r="F58" s="17">
        <f t="shared" si="15"/>
        <v>17428664727.850002</v>
      </c>
      <c r="G58" s="17">
        <f t="shared" si="15"/>
        <v>17428664727.85</v>
      </c>
      <c r="H58" s="17">
        <f t="shared" si="15"/>
        <v>1221532148999.05</v>
      </c>
      <c r="I58" s="17">
        <f t="shared" si="15"/>
        <v>1051265812715.65</v>
      </c>
      <c r="J58" s="17">
        <f t="shared" si="15"/>
        <v>170266336283.40002</v>
      </c>
      <c r="K58" s="17">
        <f t="shared" si="15"/>
        <v>1051265812715.65</v>
      </c>
      <c r="L58" s="17">
        <f t="shared" si="15"/>
        <v>0</v>
      </c>
      <c r="M58" s="17">
        <v>0</v>
      </c>
      <c r="N58" s="17">
        <v>0</v>
      </c>
      <c r="O58" s="17" t="e">
        <v>#VALUE!</v>
      </c>
      <c r="P58" s="18">
        <f>+K58/H58</f>
        <v>0.8606124804632281</v>
      </c>
      <c r="Q58" s="18">
        <f t="shared" si="10"/>
        <v>1</v>
      </c>
    </row>
    <row r="59" spans="3:16" s="1" customFormat="1" ht="11.25" hidden="1">
      <c r="C59" s="28">
        <f>+Ejecución!C4</f>
        <v>821009046366</v>
      </c>
      <c r="D59" s="28">
        <f>+Ejecución!D4</f>
        <v>446472160717.54</v>
      </c>
      <c r="E59" s="28">
        <f>+Ejecución!E4</f>
        <v>-45949058084.49</v>
      </c>
      <c r="F59" s="28">
        <f>+Ejecución!F4</f>
        <v>17428664727.85</v>
      </c>
      <c r="G59" s="28">
        <f>+Ejecución!G4</f>
        <v>17428664727.85</v>
      </c>
      <c r="H59" s="28">
        <f>+Ejecución!H4</f>
        <v>1221532148999.05</v>
      </c>
      <c r="I59" s="28">
        <f>+Ejecución!I4</f>
        <v>1051265812715.65</v>
      </c>
      <c r="J59" s="28">
        <f>+Ejecución!J4</f>
        <v>170266336283.4</v>
      </c>
      <c r="K59" s="28">
        <f>+Ejecución!K4</f>
        <v>1051265812715.65</v>
      </c>
      <c r="L59" s="28">
        <f>+Ejecución!L4</f>
        <v>0</v>
      </c>
      <c r="P59" s="39"/>
    </row>
    <row r="60" spans="3:16" s="1" customFormat="1" ht="11.25" hidden="1">
      <c r="C60" s="28">
        <f>+C58-C59</f>
        <v>0</v>
      </c>
      <c r="D60" s="28">
        <f aca="true" t="shared" si="16" ref="D60:L60">+D58-D59</f>
        <v>0</v>
      </c>
      <c r="E60" s="28">
        <f t="shared" si="16"/>
        <v>0</v>
      </c>
      <c r="F60" s="28">
        <f t="shared" si="16"/>
        <v>0</v>
      </c>
      <c r="G60" s="28">
        <f t="shared" si="16"/>
        <v>0</v>
      </c>
      <c r="H60" s="28">
        <f t="shared" si="16"/>
        <v>0</v>
      </c>
      <c r="I60" s="28">
        <f t="shared" si="16"/>
        <v>0</v>
      </c>
      <c r="J60" s="28">
        <f t="shared" si="16"/>
        <v>0</v>
      </c>
      <c r="K60" s="28">
        <f t="shared" si="16"/>
        <v>0</v>
      </c>
      <c r="L60" s="28">
        <f t="shared" si="16"/>
        <v>0</v>
      </c>
      <c r="P60" s="39"/>
    </row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sheetProtection/>
  <mergeCells count="13">
    <mergeCell ref="Q2:Q3"/>
    <mergeCell ref="B2:B3"/>
    <mergeCell ref="C2:C3"/>
    <mergeCell ref="D2:G2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9.28125" style="37" customWidth="1"/>
  </cols>
  <sheetData>
    <row r="2" spans="2:17" ht="12.75">
      <c r="B2" s="63" t="s">
        <v>1151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22.5">
      <c r="B5" s="2" t="str">
        <f>+Ejecución!A336</f>
        <v>21442102</v>
      </c>
      <c r="C5" s="2" t="str">
        <f>+Ejecución!B336</f>
        <v>Fortalecimiento del Sistema de Comunicación Pública de la Gobernación de Nariño.</v>
      </c>
      <c r="D5" s="13">
        <f>+Ejecución!C336</f>
        <v>210000000</v>
      </c>
      <c r="E5" s="13">
        <f>+Ejecución!D336</f>
        <v>0</v>
      </c>
      <c r="F5" s="13">
        <f>+Ejecución!E336</f>
        <v>0</v>
      </c>
      <c r="G5" s="13">
        <f>+Ejecución!F336</f>
        <v>0</v>
      </c>
      <c r="H5" s="13">
        <f>+Ejecución!G336</f>
        <v>0</v>
      </c>
      <c r="I5" s="13">
        <f>+Ejecución!H336</f>
        <v>210000000</v>
      </c>
      <c r="J5" s="13">
        <f>+Ejecución!I336</f>
        <v>194953700</v>
      </c>
      <c r="K5" s="13">
        <f>+Ejecución!J336</f>
        <v>15046300</v>
      </c>
      <c r="L5" s="13">
        <f>+Ejecución!K336</f>
        <v>194953700</v>
      </c>
      <c r="M5" s="13">
        <f>+Ejecución!L336</f>
        <v>0</v>
      </c>
      <c r="N5" s="13">
        <f>+Ejecución!M336</f>
        <v>183153700</v>
      </c>
      <c r="O5" s="13">
        <f>+Ejecución!N336</f>
        <v>183153700</v>
      </c>
      <c r="P5" s="13">
        <f>+Ejecución!O336</f>
        <v>0</v>
      </c>
      <c r="Q5" s="36">
        <f>+L5/I5</f>
        <v>0.9283509523809523</v>
      </c>
    </row>
    <row r="6" spans="2:17" ht="33.75">
      <c r="B6" s="2" t="str">
        <f>+Ejecución!A337</f>
        <v>21442103</v>
      </c>
      <c r="C6" s="2" t="str">
        <f>+Ejecución!B337</f>
        <v>Difusión y Visibilización de la Gestión Pública  de la Gobernación de Nariño, a través de  Medios de Comunicación Local y Regional del Departamento.</v>
      </c>
      <c r="D6" s="13">
        <f>+Ejecución!C337</f>
        <v>500000000</v>
      </c>
      <c r="E6" s="13">
        <f>+Ejecución!D337</f>
        <v>0</v>
      </c>
      <c r="F6" s="13">
        <f>+Ejecución!E337</f>
        <v>0</v>
      </c>
      <c r="G6" s="13">
        <f>+Ejecución!F337</f>
        <v>0</v>
      </c>
      <c r="H6" s="13">
        <f>+Ejecución!G337</f>
        <v>0</v>
      </c>
      <c r="I6" s="13">
        <f>+Ejecución!H337</f>
        <v>500000000</v>
      </c>
      <c r="J6" s="13">
        <f>+Ejecución!I337</f>
        <v>464617000</v>
      </c>
      <c r="K6" s="13">
        <f>+Ejecución!J337</f>
        <v>35383000</v>
      </c>
      <c r="L6" s="13">
        <f>+Ejecución!K337</f>
        <v>464617000</v>
      </c>
      <c r="M6" s="13">
        <f>+Ejecución!L337</f>
        <v>0</v>
      </c>
      <c r="N6" s="13">
        <f>+Ejecución!M337</f>
        <v>348747504.81</v>
      </c>
      <c r="O6" s="13">
        <f>+Ejecución!N337</f>
        <v>345478934.81</v>
      </c>
      <c r="P6" s="13">
        <f>+Ejecución!O337</f>
        <v>3268570</v>
      </c>
      <c r="Q6" s="36">
        <f>+L6/I6</f>
        <v>0.929234</v>
      </c>
    </row>
    <row r="8" spans="2:17" ht="12.75">
      <c r="B8" s="63" t="s">
        <v>1162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48" t="s">
        <v>1108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12.75">
      <c r="B11" s="2" t="str">
        <f>+Ejecución!A419</f>
        <v>215142106</v>
      </c>
      <c r="C11" s="2" t="str">
        <f>+Ejecución!B419</f>
        <v>Otros Proyectos de Inversión - Comunicaciones y Medios.</v>
      </c>
      <c r="D11" s="13">
        <f>+Ejecución!C419</f>
        <v>0</v>
      </c>
      <c r="E11" s="13">
        <f>+Ejecución!D419</f>
        <v>500000000</v>
      </c>
      <c r="F11" s="13">
        <f>+Ejecución!E419</f>
        <v>0</v>
      </c>
      <c r="G11" s="13">
        <f>+Ejecución!F419</f>
        <v>0</v>
      </c>
      <c r="H11" s="13">
        <f>+Ejecución!G419</f>
        <v>0</v>
      </c>
      <c r="I11" s="13">
        <f>+Ejecución!H419</f>
        <v>500000000</v>
      </c>
      <c r="J11" s="13">
        <f>+Ejecución!I419</f>
        <v>272554176</v>
      </c>
      <c r="K11" s="13">
        <f>+Ejecución!J419</f>
        <v>227445824</v>
      </c>
      <c r="L11" s="13">
        <f>+Ejecución!K419</f>
        <v>272554176</v>
      </c>
      <c r="M11" s="13">
        <f>+Ejecución!L419</f>
        <v>0</v>
      </c>
      <c r="N11" s="13">
        <f>+Ejecución!M419</f>
        <v>111840713</v>
      </c>
      <c r="O11" s="13">
        <f>+Ejecución!N419</f>
        <v>111840713</v>
      </c>
      <c r="P11" s="13">
        <f>+Ejecución!O419</f>
        <v>0</v>
      </c>
      <c r="Q11" s="36">
        <f>+L11/I11</f>
        <v>0.545108352</v>
      </c>
    </row>
    <row r="13" spans="2:17" ht="12.75">
      <c r="B13" s="62" t="s">
        <v>1197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2:17" ht="12.75">
      <c r="B14" s="51" t="s">
        <v>1059</v>
      </c>
      <c r="C14" s="53" t="s">
        <v>1060</v>
      </c>
      <c r="D14" s="48" t="s">
        <v>1061</v>
      </c>
      <c r="E14" s="9" t="s">
        <v>1062</v>
      </c>
      <c r="F14" s="10"/>
      <c r="G14" s="10"/>
      <c r="H14" s="11"/>
      <c r="I14" s="48" t="s">
        <v>1063</v>
      </c>
      <c r="J14" s="48" t="s">
        <v>1064</v>
      </c>
      <c r="K14" s="48" t="s">
        <v>1065</v>
      </c>
      <c r="L14" s="48" t="s">
        <v>1066</v>
      </c>
      <c r="M14" s="48" t="s">
        <v>1067</v>
      </c>
      <c r="N14" s="48" t="s">
        <v>1068</v>
      </c>
      <c r="O14" s="48" t="s">
        <v>1069</v>
      </c>
      <c r="P14" s="48" t="s">
        <v>1070</v>
      </c>
      <c r="Q14" s="66" t="s">
        <v>1071</v>
      </c>
    </row>
    <row r="15" spans="2:17" ht="12.75">
      <c r="B15" s="52"/>
      <c r="C15" s="54"/>
      <c r="D15" s="49"/>
      <c r="E15" s="12" t="s">
        <v>1072</v>
      </c>
      <c r="F15" s="12" t="s">
        <v>1073</v>
      </c>
      <c r="G15" s="12" t="s">
        <v>1074</v>
      </c>
      <c r="H15" s="12" t="s">
        <v>1075</v>
      </c>
      <c r="I15" s="49"/>
      <c r="J15" s="49"/>
      <c r="K15" s="49"/>
      <c r="L15" s="49"/>
      <c r="M15" s="49"/>
      <c r="N15" s="49"/>
      <c r="O15" s="49"/>
      <c r="P15" s="49"/>
      <c r="Q15" s="67"/>
    </row>
    <row r="16" spans="2:17" ht="12.75">
      <c r="B16" s="64"/>
      <c r="C16" s="25" t="s">
        <v>1105</v>
      </c>
      <c r="D16" s="26">
        <f>+D5+D6</f>
        <v>710000000</v>
      </c>
      <c r="E16" s="26">
        <f aca="true" t="shared" si="0" ref="E16:P16">+E5+E6</f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710000000</v>
      </c>
      <c r="J16" s="26">
        <f t="shared" si="0"/>
        <v>659570700</v>
      </c>
      <c r="K16" s="26">
        <f t="shared" si="0"/>
        <v>50429300</v>
      </c>
      <c r="L16" s="26">
        <f t="shared" si="0"/>
        <v>659570700</v>
      </c>
      <c r="M16" s="26">
        <f t="shared" si="0"/>
        <v>0</v>
      </c>
      <c r="N16" s="26">
        <f t="shared" si="0"/>
        <v>531901204.81</v>
      </c>
      <c r="O16" s="26">
        <f t="shared" si="0"/>
        <v>528632634.81</v>
      </c>
      <c r="P16" s="26">
        <f t="shared" si="0"/>
        <v>3268570</v>
      </c>
      <c r="Q16" s="36">
        <f>+L16/I16</f>
        <v>0.9289728169014084</v>
      </c>
    </row>
    <row r="17" spans="2:17" ht="12.75">
      <c r="B17" s="68"/>
      <c r="C17" s="25" t="s">
        <v>1113</v>
      </c>
      <c r="D17" s="26">
        <f>+D11</f>
        <v>0</v>
      </c>
      <c r="E17" s="26">
        <f aca="true" t="shared" si="1" ref="E17:P17">+E11</f>
        <v>500000000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500000000</v>
      </c>
      <c r="J17" s="26">
        <f t="shared" si="1"/>
        <v>272554176</v>
      </c>
      <c r="K17" s="26">
        <f t="shared" si="1"/>
        <v>227445824</v>
      </c>
      <c r="L17" s="26">
        <f t="shared" si="1"/>
        <v>272554176</v>
      </c>
      <c r="M17" s="26">
        <f t="shared" si="1"/>
        <v>0</v>
      </c>
      <c r="N17" s="26">
        <f t="shared" si="1"/>
        <v>111840713</v>
      </c>
      <c r="O17" s="26">
        <f t="shared" si="1"/>
        <v>111840713</v>
      </c>
      <c r="P17" s="26">
        <f t="shared" si="1"/>
        <v>0</v>
      </c>
      <c r="Q17" s="36">
        <f>+L17/I17</f>
        <v>0.545108352</v>
      </c>
    </row>
    <row r="18" spans="2:17" ht="12.75">
      <c r="B18" s="61" t="s">
        <v>1198</v>
      </c>
      <c r="C18" s="61"/>
      <c r="D18" s="27">
        <f>SUM(D16:D17)</f>
        <v>710000000</v>
      </c>
      <c r="E18" s="27">
        <f aca="true" t="shared" si="2" ref="E18:P18">SUM(E16:E17)</f>
        <v>500000000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1210000000</v>
      </c>
      <c r="J18" s="27">
        <f t="shared" si="2"/>
        <v>932124876</v>
      </c>
      <c r="K18" s="27">
        <f t="shared" si="2"/>
        <v>277875124</v>
      </c>
      <c r="L18" s="27">
        <f t="shared" si="2"/>
        <v>932124876</v>
      </c>
      <c r="M18" s="27">
        <f t="shared" si="2"/>
        <v>0</v>
      </c>
      <c r="N18" s="27">
        <f t="shared" si="2"/>
        <v>643741917.81</v>
      </c>
      <c r="O18" s="27">
        <f t="shared" si="2"/>
        <v>640473347.81</v>
      </c>
      <c r="P18" s="27">
        <f t="shared" si="2"/>
        <v>3268570</v>
      </c>
      <c r="Q18" s="35">
        <f>+L18/I18</f>
        <v>0.7703511371900826</v>
      </c>
    </row>
  </sheetData>
  <sheetProtection/>
  <mergeCells count="41">
    <mergeCell ref="Q14:Q15"/>
    <mergeCell ref="B16:B17"/>
    <mergeCell ref="B18:C18"/>
    <mergeCell ref="B13:Q13"/>
    <mergeCell ref="B14:B15"/>
    <mergeCell ref="C14:C15"/>
    <mergeCell ref="D14:D15"/>
    <mergeCell ref="I14:I15"/>
    <mergeCell ref="M14:M15"/>
    <mergeCell ref="B9:B10"/>
    <mergeCell ref="C9:C10"/>
    <mergeCell ref="D9:D10"/>
    <mergeCell ref="J14:J15"/>
    <mergeCell ref="K14:K15"/>
    <mergeCell ref="L14:L15"/>
    <mergeCell ref="O9:O10"/>
    <mergeCell ref="P9:P10"/>
    <mergeCell ref="N14:N15"/>
    <mergeCell ref="L9:L10"/>
    <mergeCell ref="M9:M10"/>
    <mergeCell ref="N9:N10"/>
    <mergeCell ref="O14:O15"/>
    <mergeCell ref="P14:P15"/>
    <mergeCell ref="Q9:Q10"/>
    <mergeCell ref="O3:O4"/>
    <mergeCell ref="P3:P4"/>
    <mergeCell ref="Q3:Q4"/>
    <mergeCell ref="B8:Q8"/>
    <mergeCell ref="I9:I10"/>
    <mergeCell ref="J9:J10"/>
    <mergeCell ref="K9:K10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3" max="3" width="50.7109375" style="0" customWidth="1"/>
    <col min="4" max="4" width="11.7109375" style="0" bestFit="1" customWidth="1"/>
    <col min="10" max="10" width="14.8515625" style="0" bestFit="1" customWidth="1"/>
    <col min="12" max="12" width="13.421875" style="0" customWidth="1"/>
    <col min="14" max="14" width="13.28125" style="0" customWidth="1"/>
    <col min="16" max="16" width="12.140625" style="0" customWidth="1"/>
    <col min="17" max="17" width="10.00390625" style="37" customWidth="1"/>
  </cols>
  <sheetData>
    <row r="2" spans="2:17" ht="12.75">
      <c r="B2" s="63" t="s">
        <v>1150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+Ejecución!A186</f>
        <v>211322</v>
      </c>
      <c r="C5" s="23" t="str">
        <f>+Ejecución!B186</f>
        <v>GASTOS GENERALES - SECRETARIA DE HACIENDA</v>
      </c>
      <c r="D5" s="29">
        <f>+Ejecución!C186</f>
        <v>1096825200</v>
      </c>
      <c r="E5" s="29">
        <f>+Ejecución!D186</f>
        <v>0</v>
      </c>
      <c r="F5" s="29">
        <f>+Ejecución!E186</f>
        <v>0</v>
      </c>
      <c r="G5" s="29">
        <f>+Ejecución!F186</f>
        <v>177424407</v>
      </c>
      <c r="H5" s="29">
        <f>+Ejecución!G186</f>
        <v>129124407</v>
      </c>
      <c r="I5" s="29">
        <f>+Ejecución!H186</f>
        <v>1145125200</v>
      </c>
      <c r="J5" s="29">
        <f>+Ejecución!I186</f>
        <v>1120332069.03</v>
      </c>
      <c r="K5" s="29">
        <f>+Ejecución!J186</f>
        <v>24793130.97</v>
      </c>
      <c r="L5" s="29">
        <f>+Ejecución!K186</f>
        <v>1120332069.03</v>
      </c>
      <c r="M5" s="29">
        <f>+Ejecución!L186</f>
        <v>0</v>
      </c>
      <c r="N5" s="29">
        <f>+Ejecución!M186</f>
        <v>936522614.03</v>
      </c>
      <c r="O5" s="29">
        <f>+Ejecución!N186</f>
        <v>907297304.03</v>
      </c>
      <c r="P5" s="29">
        <f>+Ejecución!O186</f>
        <v>29225310</v>
      </c>
      <c r="Q5" s="35">
        <f aca="true" t="shared" si="0" ref="Q5:Q11">+L5/I5</f>
        <v>0.978348977937085</v>
      </c>
    </row>
    <row r="6" spans="2:17" s="31" customFormat="1" ht="12.75">
      <c r="B6" s="23" t="str">
        <f>+Ejecución!A187</f>
        <v>21132202</v>
      </c>
      <c r="C6" s="23" t="str">
        <f>+Ejecución!B187</f>
        <v>ADQUISICION DE SERVICIOS</v>
      </c>
      <c r="D6" s="29">
        <f>+Ejecución!C187</f>
        <v>1096825200</v>
      </c>
      <c r="E6" s="29">
        <f>+Ejecución!D187</f>
        <v>0</v>
      </c>
      <c r="F6" s="29">
        <f>+Ejecución!E187</f>
        <v>0</v>
      </c>
      <c r="G6" s="29">
        <f>+Ejecución!F187</f>
        <v>177424407</v>
      </c>
      <c r="H6" s="29">
        <f>+Ejecución!G187</f>
        <v>129124407</v>
      </c>
      <c r="I6" s="29">
        <f>+Ejecución!H187</f>
        <v>1145125200</v>
      </c>
      <c r="J6" s="29">
        <f>+Ejecución!I187</f>
        <v>1120332069.03</v>
      </c>
      <c r="K6" s="29">
        <f>+Ejecución!J187</f>
        <v>24793130.97</v>
      </c>
      <c r="L6" s="29">
        <f>+Ejecución!K187</f>
        <v>1120332069.03</v>
      </c>
      <c r="M6" s="29">
        <f>+Ejecución!L187</f>
        <v>0</v>
      </c>
      <c r="N6" s="29">
        <f>+Ejecución!M187</f>
        <v>936522614.03</v>
      </c>
      <c r="O6" s="29">
        <f>+Ejecución!N187</f>
        <v>907297304.03</v>
      </c>
      <c r="P6" s="29">
        <f>+Ejecución!O187</f>
        <v>29225310</v>
      </c>
      <c r="Q6" s="35">
        <f t="shared" si="0"/>
        <v>0.978348977937085</v>
      </c>
    </row>
    <row r="7" spans="2:17" ht="12.75">
      <c r="B7" s="2" t="str">
        <f>+Ejecución!A188</f>
        <v>2113220201</v>
      </c>
      <c r="C7" s="2" t="str">
        <f>+Ejecución!B188</f>
        <v>Gastos de operación y control Subsecretarias adscritas a Hacienda</v>
      </c>
      <c r="D7" s="13">
        <f>+Ejecución!C188</f>
        <v>724500000</v>
      </c>
      <c r="E7" s="13">
        <f>+Ejecución!D188</f>
        <v>0</v>
      </c>
      <c r="F7" s="13">
        <f>+Ejecución!E188</f>
        <v>0</v>
      </c>
      <c r="G7" s="13">
        <f>+Ejecución!F188</f>
        <v>159358850</v>
      </c>
      <c r="H7" s="13">
        <f>+Ejecución!G188</f>
        <v>0</v>
      </c>
      <c r="I7" s="13">
        <f>+Ejecución!H188</f>
        <v>883858850</v>
      </c>
      <c r="J7" s="13">
        <f>+Ejecución!I188</f>
        <v>868788829.96</v>
      </c>
      <c r="K7" s="13">
        <f>+Ejecución!J188</f>
        <v>15070020.04</v>
      </c>
      <c r="L7" s="13">
        <f>+Ejecución!K188</f>
        <v>868788829.96</v>
      </c>
      <c r="M7" s="13">
        <f>+Ejecución!L188</f>
        <v>0</v>
      </c>
      <c r="N7" s="13">
        <f>+Ejecución!M188</f>
        <v>684979374.96</v>
      </c>
      <c r="O7" s="13">
        <f>+Ejecución!N188</f>
        <v>671611529.96</v>
      </c>
      <c r="P7" s="13">
        <f>+Ejecución!O188</f>
        <v>13367845</v>
      </c>
      <c r="Q7" s="36">
        <f t="shared" si="0"/>
        <v>0.9829497435704808</v>
      </c>
    </row>
    <row r="8" spans="2:17" ht="12.75">
      <c r="B8" s="2" t="str">
        <f>+Ejecución!A189</f>
        <v>2113220202</v>
      </c>
      <c r="C8" s="2" t="str">
        <f>+Ejecución!B189</f>
        <v>Impresión estampillas y especies</v>
      </c>
      <c r="D8" s="13">
        <f>+Ejecución!C189</f>
        <v>107640000</v>
      </c>
      <c r="E8" s="13">
        <f>+Ejecución!D189</f>
        <v>0</v>
      </c>
      <c r="F8" s="13">
        <f>+Ejecución!E189</f>
        <v>0</v>
      </c>
      <c r="G8" s="13">
        <f>+Ejecución!F189</f>
        <v>0</v>
      </c>
      <c r="H8" s="13">
        <f>+Ejecución!G189</f>
        <v>99358850</v>
      </c>
      <c r="I8" s="13">
        <f>+Ejecución!H189</f>
        <v>8281150</v>
      </c>
      <c r="J8" s="13">
        <f>+Ejecución!I189</f>
        <v>0</v>
      </c>
      <c r="K8" s="13">
        <f>+Ejecución!J189</f>
        <v>8281150</v>
      </c>
      <c r="L8" s="13">
        <f>+Ejecución!K189</f>
        <v>0</v>
      </c>
      <c r="M8" s="13">
        <f>+Ejecución!L189</f>
        <v>0</v>
      </c>
      <c r="N8" s="13">
        <f>+Ejecución!M189</f>
        <v>0</v>
      </c>
      <c r="O8" s="13">
        <f>+Ejecución!N189</f>
        <v>0</v>
      </c>
      <c r="P8" s="13">
        <f>+Ejecución!O189</f>
        <v>0</v>
      </c>
      <c r="Q8" s="36">
        <f t="shared" si="0"/>
        <v>0</v>
      </c>
    </row>
    <row r="9" spans="2:17" ht="12.75">
      <c r="B9" s="2" t="str">
        <f>+Ejecución!A190</f>
        <v>2113220203</v>
      </c>
      <c r="C9" s="2" t="str">
        <f>+Ejecución!B190</f>
        <v>Gastos financieros</v>
      </c>
      <c r="D9" s="13">
        <f>+Ejecución!C190</f>
        <v>172224000</v>
      </c>
      <c r="E9" s="13">
        <f>+Ejecución!D190</f>
        <v>0</v>
      </c>
      <c r="F9" s="13">
        <f>+Ejecución!E190</f>
        <v>0</v>
      </c>
      <c r="G9" s="13">
        <f>+Ejecución!F190</f>
        <v>18065557</v>
      </c>
      <c r="H9" s="13">
        <f>+Ejecución!G190</f>
        <v>0</v>
      </c>
      <c r="I9" s="13">
        <f>+Ejecución!H190</f>
        <v>190289557</v>
      </c>
      <c r="J9" s="13">
        <f>+Ejecución!I190</f>
        <v>190289557</v>
      </c>
      <c r="K9" s="13">
        <f>+Ejecución!J190</f>
        <v>0</v>
      </c>
      <c r="L9" s="13">
        <f>+Ejecución!K190</f>
        <v>190289557</v>
      </c>
      <c r="M9" s="13">
        <f>+Ejecución!L190</f>
        <v>0</v>
      </c>
      <c r="N9" s="13">
        <f>+Ejecución!M190</f>
        <v>190289557</v>
      </c>
      <c r="O9" s="13">
        <f>+Ejecución!N190</f>
        <v>174432092</v>
      </c>
      <c r="P9" s="13">
        <f>+Ejecución!O190</f>
        <v>15857465</v>
      </c>
      <c r="Q9" s="36">
        <f t="shared" si="0"/>
        <v>1</v>
      </c>
    </row>
    <row r="10" spans="2:17" ht="12.75">
      <c r="B10" s="2" t="str">
        <f>+Ejecución!A191</f>
        <v>2113220204</v>
      </c>
      <c r="C10" s="2" t="str">
        <f>+Ejecución!B191</f>
        <v>Devoluciones y compensaciones</v>
      </c>
      <c r="D10" s="13">
        <f>+Ejecución!C191</f>
        <v>89341200</v>
      </c>
      <c r="E10" s="13">
        <f>+Ejecución!D191</f>
        <v>0</v>
      </c>
      <c r="F10" s="13">
        <f>+Ejecución!E191</f>
        <v>0</v>
      </c>
      <c r="G10" s="13">
        <f>+Ejecución!F191</f>
        <v>0</v>
      </c>
      <c r="H10" s="13">
        <f>+Ejecución!G191</f>
        <v>28065557</v>
      </c>
      <c r="I10" s="13">
        <f>+Ejecución!H191</f>
        <v>61275643</v>
      </c>
      <c r="J10" s="13">
        <f>+Ejecución!I191</f>
        <v>60639302.07</v>
      </c>
      <c r="K10" s="13">
        <f>+Ejecución!J191</f>
        <v>636340.93</v>
      </c>
      <c r="L10" s="13">
        <f>+Ejecución!K191</f>
        <v>60639302.07</v>
      </c>
      <c r="M10" s="13">
        <f>+Ejecución!L191</f>
        <v>0</v>
      </c>
      <c r="N10" s="13">
        <f>+Ejecución!M191</f>
        <v>60639302.07</v>
      </c>
      <c r="O10" s="13">
        <f>+Ejecución!N191</f>
        <v>60639302.07</v>
      </c>
      <c r="P10" s="13">
        <f>+Ejecución!O191</f>
        <v>0</v>
      </c>
      <c r="Q10" s="36">
        <f t="shared" si="0"/>
        <v>0.9896151080780988</v>
      </c>
    </row>
    <row r="11" spans="2:17" ht="12.75">
      <c r="B11" s="2" t="str">
        <f>+Ejecución!A192</f>
        <v>2113220205</v>
      </c>
      <c r="C11" s="2" t="str">
        <f>+Ejecución!B192</f>
        <v>Otros gastos generales por adquisición de servicios</v>
      </c>
      <c r="D11" s="13">
        <f>+Ejecución!C192</f>
        <v>3120000</v>
      </c>
      <c r="E11" s="13">
        <f>+Ejecución!D192</f>
        <v>0</v>
      </c>
      <c r="F11" s="13">
        <f>+Ejecución!E192</f>
        <v>0</v>
      </c>
      <c r="G11" s="13">
        <f>+Ejecución!F192</f>
        <v>0</v>
      </c>
      <c r="H11" s="13">
        <f>+Ejecución!G192</f>
        <v>1700000</v>
      </c>
      <c r="I11" s="13">
        <f>+Ejecución!H192</f>
        <v>1420000</v>
      </c>
      <c r="J11" s="13">
        <f>+Ejecución!I192</f>
        <v>614380</v>
      </c>
      <c r="K11" s="13">
        <f>+Ejecución!J192</f>
        <v>805620</v>
      </c>
      <c r="L11" s="13">
        <f>+Ejecución!K192</f>
        <v>614380</v>
      </c>
      <c r="M11" s="13">
        <f>+Ejecución!L192</f>
        <v>0</v>
      </c>
      <c r="N11" s="13">
        <f>+Ejecución!M192</f>
        <v>614380</v>
      </c>
      <c r="O11" s="13">
        <f>+Ejecución!N192</f>
        <v>614380</v>
      </c>
      <c r="P11" s="13">
        <f>+Ejecución!O192</f>
        <v>0</v>
      </c>
      <c r="Q11" s="36">
        <f t="shared" si="0"/>
        <v>0.4326619718309859</v>
      </c>
    </row>
    <row r="12" spans="2:17" ht="22.5">
      <c r="B12" s="2" t="str">
        <f>+Ejecución!A339</f>
        <v>21442105</v>
      </c>
      <c r="C12" s="2" t="str">
        <f>+Ejecución!B339</f>
        <v>Fortalecimiento sistema de señalización licor Legal Sujeto a impoconsumo ( programa Infoconsumo) en el departamento de Nariño</v>
      </c>
      <c r="D12" s="13">
        <f>+Ejecución!C339</f>
        <v>1000000000</v>
      </c>
      <c r="E12" s="13">
        <f>+Ejecución!D339</f>
        <v>0</v>
      </c>
      <c r="F12" s="13">
        <f>+Ejecución!E339</f>
        <v>0</v>
      </c>
      <c r="G12" s="13">
        <f>+Ejecución!F339</f>
        <v>0</v>
      </c>
      <c r="H12" s="13">
        <f>+Ejecución!G339</f>
        <v>0</v>
      </c>
      <c r="I12" s="13">
        <f>+Ejecución!H339</f>
        <v>1000000000</v>
      </c>
      <c r="J12" s="13">
        <f>+Ejecución!I339</f>
        <v>1000000000</v>
      </c>
      <c r="K12" s="13">
        <f>+Ejecución!J339</f>
        <v>0</v>
      </c>
      <c r="L12" s="13">
        <f>+Ejecución!K339</f>
        <v>1000000000</v>
      </c>
      <c r="M12" s="13">
        <f>+Ejecución!L339</f>
        <v>0</v>
      </c>
      <c r="N12" s="13">
        <f>+Ejecución!M339</f>
        <v>909649785</v>
      </c>
      <c r="O12" s="13">
        <f>+Ejecución!N339</f>
        <v>909649785</v>
      </c>
      <c r="P12" s="13">
        <f>+Ejecución!O339</f>
        <v>0</v>
      </c>
      <c r="Q12" s="36">
        <f aca="true" t="shared" si="1" ref="Q12:Q17">+L12/I12</f>
        <v>1</v>
      </c>
    </row>
    <row r="13" spans="2:17" ht="22.5">
      <c r="B13" s="2" t="str">
        <f>+Ejecución!A340</f>
        <v>21442106</v>
      </c>
      <c r="C13" s="2" t="str">
        <f>+Ejecución!B340</f>
        <v>Fortalecimiento y desarrollo del  programa Anticontrabando (Grupo Operativo de Rentas) en el departamento de Nariño</v>
      </c>
      <c r="D13" s="13">
        <f>+Ejecución!C340</f>
        <v>300000000</v>
      </c>
      <c r="E13" s="13">
        <f>+Ejecución!D340</f>
        <v>0</v>
      </c>
      <c r="F13" s="13">
        <f>+Ejecución!E340</f>
        <v>0</v>
      </c>
      <c r="G13" s="13">
        <f>+Ejecución!F340</f>
        <v>0</v>
      </c>
      <c r="H13" s="13">
        <f>+Ejecución!G340</f>
        <v>0</v>
      </c>
      <c r="I13" s="13">
        <f>+Ejecución!H340</f>
        <v>300000000</v>
      </c>
      <c r="J13" s="13">
        <f>+Ejecución!I340</f>
        <v>296500000</v>
      </c>
      <c r="K13" s="13">
        <f>+Ejecución!J340</f>
        <v>3500000</v>
      </c>
      <c r="L13" s="13">
        <f>+Ejecución!K340</f>
        <v>296500000</v>
      </c>
      <c r="M13" s="13">
        <f>+Ejecución!L340</f>
        <v>0</v>
      </c>
      <c r="N13" s="13">
        <f>+Ejecución!M340</f>
        <v>290500000</v>
      </c>
      <c r="O13" s="13">
        <f>+Ejecución!N340</f>
        <v>290500000</v>
      </c>
      <c r="P13" s="13">
        <f>+Ejecución!O340</f>
        <v>0</v>
      </c>
      <c r="Q13" s="36">
        <f t="shared" si="1"/>
        <v>0.9883333333333333</v>
      </c>
    </row>
    <row r="14" spans="2:17" s="31" customFormat="1" ht="12.75">
      <c r="B14" s="23" t="str">
        <f>+Ejecución!A341</f>
        <v>214422</v>
      </c>
      <c r="C14" s="23" t="str">
        <f>+Ejecución!B341</f>
        <v>SANEAMIENTO FISCAL Y FINANCIERO</v>
      </c>
      <c r="D14" s="29">
        <f>+Ejecución!C341</f>
        <v>14554320743</v>
      </c>
      <c r="E14" s="29">
        <f>+Ejecución!D341</f>
        <v>0</v>
      </c>
      <c r="F14" s="29">
        <f>+Ejecución!E341</f>
        <v>0</v>
      </c>
      <c r="G14" s="29">
        <f>+Ejecución!F341</f>
        <v>15837540</v>
      </c>
      <c r="H14" s="29">
        <f>+Ejecución!G341</f>
        <v>15837540</v>
      </c>
      <c r="I14" s="29">
        <f>+Ejecución!H341</f>
        <v>14554320743</v>
      </c>
      <c r="J14" s="29">
        <f>+Ejecución!I341</f>
        <v>13637213526.46</v>
      </c>
      <c r="K14" s="29">
        <f>+Ejecución!J341</f>
        <v>917107216.54</v>
      </c>
      <c r="L14" s="29">
        <f>+Ejecución!K341</f>
        <v>13637213526.46</v>
      </c>
      <c r="M14" s="29">
        <f>+Ejecución!L341</f>
        <v>0</v>
      </c>
      <c r="N14" s="29">
        <f>+Ejecución!M341</f>
        <v>13624078944.54</v>
      </c>
      <c r="O14" s="29">
        <f>+Ejecución!N341</f>
        <v>13145097479.2</v>
      </c>
      <c r="P14" s="29">
        <f>+Ejecución!O341</f>
        <v>478981465.34</v>
      </c>
      <c r="Q14" s="35">
        <f t="shared" si="1"/>
        <v>0.9369872883294063</v>
      </c>
    </row>
    <row r="15" spans="2:17" ht="12.75">
      <c r="B15" s="2" t="str">
        <f>+Ejecución!A342</f>
        <v>21442201</v>
      </c>
      <c r="C15" s="2" t="str">
        <f>+Ejecución!B342</f>
        <v>Saneamiento Fiscal - Fondo de contingencia</v>
      </c>
      <c r="D15" s="13">
        <f>+Ejecución!C342</f>
        <v>1732000000</v>
      </c>
      <c r="E15" s="13">
        <f>+Ejecución!D342</f>
        <v>0</v>
      </c>
      <c r="F15" s="13">
        <f>+Ejecución!E342</f>
        <v>0</v>
      </c>
      <c r="G15" s="13">
        <f>+Ejecución!F342</f>
        <v>0</v>
      </c>
      <c r="H15" s="13">
        <f>+Ejecución!G342</f>
        <v>0</v>
      </c>
      <c r="I15" s="13">
        <f>+Ejecución!H342</f>
        <v>1732000000</v>
      </c>
      <c r="J15" s="13">
        <f>+Ejecución!I342</f>
        <v>1256773182.47</v>
      </c>
      <c r="K15" s="13">
        <f>+Ejecución!J342</f>
        <v>475226817.53</v>
      </c>
      <c r="L15" s="13">
        <f>+Ejecución!K342</f>
        <v>1256773182.47</v>
      </c>
      <c r="M15" s="13">
        <f>+Ejecución!L342</f>
        <v>0</v>
      </c>
      <c r="N15" s="13">
        <f>+Ejecución!M342</f>
        <v>1243638600.55</v>
      </c>
      <c r="O15" s="13">
        <f>+Ejecución!N342</f>
        <v>950473655.21</v>
      </c>
      <c r="P15" s="13">
        <f>+Ejecución!O342</f>
        <v>293164945.34</v>
      </c>
      <c r="Q15" s="36">
        <f t="shared" si="1"/>
        <v>0.7256196203637414</v>
      </c>
    </row>
    <row r="16" spans="2:17" ht="12.75">
      <c r="B16" s="2" t="str">
        <f>+Ejecución!A343</f>
        <v>21442202</v>
      </c>
      <c r="C16" s="2" t="str">
        <f>+Ejecución!B343</f>
        <v>Saneamiento Fiscal - Fonpet 10%</v>
      </c>
      <c r="D16" s="13">
        <f>+Ejecución!C343</f>
        <v>10936809483</v>
      </c>
      <c r="E16" s="13">
        <f>+Ejecución!D343</f>
        <v>0</v>
      </c>
      <c r="F16" s="13">
        <f>+Ejecución!E343</f>
        <v>0</v>
      </c>
      <c r="G16" s="13">
        <f>+Ejecución!F343</f>
        <v>0</v>
      </c>
      <c r="H16" s="13">
        <f>+Ejecución!G343</f>
        <v>15837540</v>
      </c>
      <c r="I16" s="13">
        <f>+Ejecución!H343</f>
        <v>10920971943</v>
      </c>
      <c r="J16" s="13">
        <f>+Ejecución!I343</f>
        <v>10479091543.99</v>
      </c>
      <c r="K16" s="13">
        <f>+Ejecución!J343</f>
        <v>441880399.01</v>
      </c>
      <c r="L16" s="13">
        <f>+Ejecución!K343</f>
        <v>10479091543.99</v>
      </c>
      <c r="M16" s="13">
        <f>+Ejecución!L343</f>
        <v>0</v>
      </c>
      <c r="N16" s="13">
        <f>+Ejecución!M343</f>
        <v>10479091543.99</v>
      </c>
      <c r="O16" s="13">
        <f>+Ejecución!N343</f>
        <v>10479091543.99</v>
      </c>
      <c r="P16" s="13">
        <f>+Ejecución!O343</f>
        <v>0</v>
      </c>
      <c r="Q16" s="36">
        <f t="shared" si="1"/>
        <v>0.9595383633145188</v>
      </c>
    </row>
    <row r="17" spans="2:17" ht="12.75">
      <c r="B17" s="2" t="str">
        <f>+Ejecución!A344</f>
        <v>21442203</v>
      </c>
      <c r="C17" s="2" t="str">
        <f>+Ejecución!B344</f>
        <v>Saneamiento Fiscal - Fonpet 20% Impuesto de Registro</v>
      </c>
      <c r="D17" s="13">
        <f>+Ejecución!C344</f>
        <v>1885511260</v>
      </c>
      <c r="E17" s="13">
        <f>+Ejecución!D344</f>
        <v>0</v>
      </c>
      <c r="F17" s="13">
        <f>+Ejecución!E344</f>
        <v>0</v>
      </c>
      <c r="G17" s="13">
        <f>+Ejecución!F344</f>
        <v>15837540</v>
      </c>
      <c r="H17" s="13">
        <f>+Ejecución!G344</f>
        <v>0</v>
      </c>
      <c r="I17" s="13">
        <f>+Ejecución!H344</f>
        <v>1901348800</v>
      </c>
      <c r="J17" s="13">
        <f>+Ejecución!I344</f>
        <v>1901348800</v>
      </c>
      <c r="K17" s="13">
        <f>+Ejecución!J344</f>
        <v>0</v>
      </c>
      <c r="L17" s="13">
        <f>+Ejecución!K344</f>
        <v>1901348800</v>
      </c>
      <c r="M17" s="13">
        <f>+Ejecución!L344</f>
        <v>0</v>
      </c>
      <c r="N17" s="13">
        <f>+Ejecución!M344</f>
        <v>1901348800</v>
      </c>
      <c r="O17" s="13">
        <f>+Ejecución!N344</f>
        <v>1715532280</v>
      </c>
      <c r="P17" s="13">
        <f>+Ejecución!O344</f>
        <v>185816520</v>
      </c>
      <c r="Q17" s="36">
        <f t="shared" si="1"/>
        <v>1</v>
      </c>
    </row>
    <row r="19" spans="2:17" ht="12.75">
      <c r="B19" s="63" t="s">
        <v>1196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2:17" ht="12.75">
      <c r="B20" s="51" t="s">
        <v>1059</v>
      </c>
      <c r="C20" s="53" t="s">
        <v>1060</v>
      </c>
      <c r="D20" s="48" t="s">
        <v>1061</v>
      </c>
      <c r="E20" s="9" t="s">
        <v>1062</v>
      </c>
      <c r="F20" s="10"/>
      <c r="G20" s="10"/>
      <c r="H20" s="11"/>
      <c r="I20" s="48" t="s">
        <v>1063</v>
      </c>
      <c r="J20" s="48" t="s">
        <v>1064</v>
      </c>
      <c r="K20" s="48" t="s">
        <v>1065</v>
      </c>
      <c r="L20" s="48" t="s">
        <v>1066</v>
      </c>
      <c r="M20" s="48" t="s">
        <v>1067</v>
      </c>
      <c r="N20" s="48" t="s">
        <v>1068</v>
      </c>
      <c r="O20" s="48" t="s">
        <v>1069</v>
      </c>
      <c r="P20" s="48" t="s">
        <v>1070</v>
      </c>
      <c r="Q20" s="48" t="s">
        <v>1108</v>
      </c>
    </row>
    <row r="21" spans="2:17" ht="12.75">
      <c r="B21" s="52"/>
      <c r="C21" s="54"/>
      <c r="D21" s="49"/>
      <c r="E21" s="12" t="s">
        <v>1072</v>
      </c>
      <c r="F21" s="12" t="s">
        <v>1073</v>
      </c>
      <c r="G21" s="12" t="s">
        <v>1074</v>
      </c>
      <c r="H21" s="12" t="s">
        <v>1075</v>
      </c>
      <c r="I21" s="49"/>
      <c r="J21" s="49"/>
      <c r="K21" s="49"/>
      <c r="L21" s="49"/>
      <c r="M21" s="49"/>
      <c r="N21" s="49"/>
      <c r="O21" s="49"/>
      <c r="P21" s="49"/>
      <c r="Q21" s="50"/>
    </row>
    <row r="22" spans="2:17" ht="12.75">
      <c r="B22" s="2" t="str">
        <f>+Ejecución!A416</f>
        <v>215142103</v>
      </c>
      <c r="C22" s="2" t="str">
        <f>+Ejecución!B416</f>
        <v>Otros Proyectos de Inversión - Hacienda.</v>
      </c>
      <c r="D22" s="13">
        <f>+Ejecución!C416</f>
        <v>0</v>
      </c>
      <c r="E22" s="13">
        <f>+Ejecución!D416</f>
        <v>500000000</v>
      </c>
      <c r="F22" s="13">
        <f>+Ejecución!E416</f>
        <v>0</v>
      </c>
      <c r="G22" s="13">
        <f>+Ejecución!F416</f>
        <v>0</v>
      </c>
      <c r="H22" s="13">
        <f>+Ejecución!G416</f>
        <v>0</v>
      </c>
      <c r="I22" s="13">
        <f>+Ejecución!H416</f>
        <v>500000000</v>
      </c>
      <c r="J22" s="13">
        <f>+Ejecución!I416</f>
        <v>350000000</v>
      </c>
      <c r="K22" s="13">
        <f>+Ejecución!J416</f>
        <v>150000000</v>
      </c>
      <c r="L22" s="13">
        <f>+Ejecución!K416</f>
        <v>350000000</v>
      </c>
      <c r="M22" s="13">
        <f>+Ejecución!L416</f>
        <v>0</v>
      </c>
      <c r="N22" s="13">
        <f>+Ejecución!M416</f>
        <v>70000000</v>
      </c>
      <c r="O22" s="13">
        <f>+Ejecución!N416</f>
        <v>70000000</v>
      </c>
      <c r="P22" s="13">
        <f>+Ejecución!O416</f>
        <v>0</v>
      </c>
      <c r="Q22" s="36">
        <f aca="true" t="shared" si="2" ref="Q22:Q28">+L22/I22</f>
        <v>0.7</v>
      </c>
    </row>
    <row r="23" spans="2:17" ht="12.75">
      <c r="B23" s="2" t="str">
        <f>+Ejecución!A420</f>
        <v>215142107</v>
      </c>
      <c r="C23" s="2" t="str">
        <f>+Ejecución!B420</f>
        <v>Otros Proyectos de Inversión</v>
      </c>
      <c r="D23" s="13">
        <f>+Ejecución!C420</f>
        <v>0</v>
      </c>
      <c r="E23" s="13">
        <f>+Ejecución!D420</f>
        <v>393016256.92</v>
      </c>
      <c r="F23" s="13">
        <f>+Ejecución!E420</f>
        <v>0</v>
      </c>
      <c r="G23" s="13">
        <f>+Ejecución!F420</f>
        <v>481215881</v>
      </c>
      <c r="H23" s="13">
        <f>+Ejecución!G420</f>
        <v>46852543.08</v>
      </c>
      <c r="I23" s="13">
        <f>+Ejecución!H420</f>
        <v>827379594.84</v>
      </c>
      <c r="J23" s="13">
        <f>+Ejecución!I420</f>
        <v>819949681</v>
      </c>
      <c r="K23" s="13">
        <f>+Ejecución!J420</f>
        <v>7429913.84</v>
      </c>
      <c r="L23" s="13">
        <f>+Ejecución!K420</f>
        <v>819949681</v>
      </c>
      <c r="M23" s="13">
        <f>+Ejecución!L420</f>
        <v>0</v>
      </c>
      <c r="N23" s="13">
        <f>+Ejecución!M420</f>
        <v>749879681</v>
      </c>
      <c r="O23" s="13">
        <f>+Ejecución!N420</f>
        <v>748426681</v>
      </c>
      <c r="P23" s="13">
        <f>+Ejecución!O420</f>
        <v>1453000</v>
      </c>
      <c r="Q23" s="36">
        <f t="shared" si="2"/>
        <v>0.9910199455167409</v>
      </c>
    </row>
    <row r="24" spans="2:17" s="31" customFormat="1" ht="12.75">
      <c r="B24" s="23" t="str">
        <f>+Ejecución!A421</f>
        <v>2151422</v>
      </c>
      <c r="C24" s="23" t="str">
        <f>+Ejecución!B421</f>
        <v>SANEAMIENTO FISCAL Y FINANCIERO</v>
      </c>
      <c r="D24" s="29">
        <f>+Ejecución!C421</f>
        <v>998349476</v>
      </c>
      <c r="E24" s="29">
        <f>+Ejecución!D421</f>
        <v>15656162919</v>
      </c>
      <c r="F24" s="29">
        <f>+Ejecución!E421</f>
        <v>0</v>
      </c>
      <c r="G24" s="29">
        <f>+Ejecución!F421</f>
        <v>257734601</v>
      </c>
      <c r="H24" s="29">
        <f>+Ejecución!G421</f>
        <v>2258279393.2</v>
      </c>
      <c r="I24" s="29">
        <f>+Ejecución!H421</f>
        <v>14653967602.8</v>
      </c>
      <c r="J24" s="29">
        <f>+Ejecución!I421</f>
        <v>5085345944.8</v>
      </c>
      <c r="K24" s="29">
        <f>+Ejecución!J421</f>
        <v>9568621658</v>
      </c>
      <c r="L24" s="29">
        <f>+Ejecución!K421</f>
        <v>5085345944.8</v>
      </c>
      <c r="M24" s="29">
        <f>+Ejecución!L421</f>
        <v>0</v>
      </c>
      <c r="N24" s="29">
        <f>+Ejecución!M421</f>
        <v>5085345944.8</v>
      </c>
      <c r="O24" s="29">
        <f>+Ejecución!N421</f>
        <v>5085345944.8</v>
      </c>
      <c r="P24" s="29">
        <f>+Ejecución!O421</f>
        <v>0</v>
      </c>
      <c r="Q24" s="35">
        <f t="shared" si="2"/>
        <v>0.34702860567456967</v>
      </c>
    </row>
    <row r="25" spans="2:17" ht="12.75">
      <c r="B25" s="2" t="str">
        <f>+Ejecución!A422</f>
        <v>215142201</v>
      </c>
      <c r="C25" s="2" t="str">
        <f>+Ejecución!B422</f>
        <v>Saneamiento Fiscal - Fondo de contingencia SSF</v>
      </c>
      <c r="D25" s="13">
        <f>+Ejecución!C422</f>
        <v>137208620</v>
      </c>
      <c r="E25" s="13">
        <f>+Ejecución!D422</f>
        <v>13656162919</v>
      </c>
      <c r="F25" s="13">
        <f>+Ejecución!E422</f>
        <v>0</v>
      </c>
      <c r="G25" s="13">
        <f>+Ejecución!F422</f>
        <v>0</v>
      </c>
      <c r="H25" s="13">
        <f>+Ejecución!G422</f>
        <v>0</v>
      </c>
      <c r="I25" s="13">
        <f>+Ejecución!H422</f>
        <v>13793371539</v>
      </c>
      <c r="J25" s="13">
        <f>+Ejecución!I422</f>
        <v>4235534000</v>
      </c>
      <c r="K25" s="13">
        <f>+Ejecución!J422</f>
        <v>9557837539</v>
      </c>
      <c r="L25" s="13">
        <f>+Ejecución!K422</f>
        <v>4235534000</v>
      </c>
      <c r="M25" s="13">
        <f>+Ejecución!L422</f>
        <v>0</v>
      </c>
      <c r="N25" s="13">
        <f>+Ejecución!M422</f>
        <v>4235534000</v>
      </c>
      <c r="O25" s="13">
        <f>+Ejecución!N422</f>
        <v>4235534000</v>
      </c>
      <c r="P25" s="13">
        <f>+Ejecución!O422</f>
        <v>0</v>
      </c>
      <c r="Q25" s="36">
        <f t="shared" si="2"/>
        <v>0.3070702466053539</v>
      </c>
    </row>
    <row r="26" spans="2:17" ht="12.75">
      <c r="B26" s="2" t="str">
        <f>+Ejecución!A423</f>
        <v>215142202</v>
      </c>
      <c r="C26" s="2" t="str">
        <f>+Ejecución!B423</f>
        <v>Saneamiento Fiscal - Fonpet 10%</v>
      </c>
      <c r="D26" s="13">
        <f>+Ejecución!C423</f>
        <v>582507372</v>
      </c>
      <c r="E26" s="13">
        <f>+Ejecución!D423</f>
        <v>0</v>
      </c>
      <c r="F26" s="13">
        <f>+Ejecución!E423</f>
        <v>0</v>
      </c>
      <c r="G26" s="13">
        <f>+Ejecución!F423</f>
        <v>0</v>
      </c>
      <c r="H26" s="13">
        <f>+Ejecución!G423</f>
        <v>0</v>
      </c>
      <c r="I26" s="13">
        <f>+Ejecución!H423</f>
        <v>582507372</v>
      </c>
      <c r="J26" s="13">
        <f>+Ejecución!I423</f>
        <v>582507372</v>
      </c>
      <c r="K26" s="13">
        <f>+Ejecución!J423</f>
        <v>0</v>
      </c>
      <c r="L26" s="13">
        <f>+Ejecución!K423</f>
        <v>582507372</v>
      </c>
      <c r="M26" s="13">
        <f>+Ejecución!L423</f>
        <v>0</v>
      </c>
      <c r="N26" s="13">
        <f>+Ejecución!M423</f>
        <v>582507372</v>
      </c>
      <c r="O26" s="13">
        <f>+Ejecución!N423</f>
        <v>582507372</v>
      </c>
      <c r="P26" s="13">
        <f>+Ejecución!O423</f>
        <v>0</v>
      </c>
      <c r="Q26" s="36">
        <f t="shared" si="2"/>
        <v>1</v>
      </c>
    </row>
    <row r="27" spans="2:17" ht="12.75">
      <c r="B27" s="2" t="str">
        <f>+Ejecución!A424</f>
        <v>215142203</v>
      </c>
      <c r="C27" s="2" t="str">
        <f>+Ejecución!B424</f>
        <v>Saneamiento Fiscal - Fonpet 20% Impuesto de Registro</v>
      </c>
      <c r="D27" s="13">
        <f>+Ejecución!C424</f>
        <v>278633484</v>
      </c>
      <c r="E27" s="13">
        <f>+Ejecución!D424</f>
        <v>0</v>
      </c>
      <c r="F27" s="13">
        <f>+Ejecución!E424</f>
        <v>0</v>
      </c>
      <c r="G27" s="13">
        <f>+Ejecución!F424</f>
        <v>0</v>
      </c>
      <c r="H27" s="13">
        <f>+Ejecución!G424</f>
        <v>11328911.2</v>
      </c>
      <c r="I27" s="13">
        <f>+Ejecución!H424</f>
        <v>267304572.8</v>
      </c>
      <c r="J27" s="13">
        <f>+Ejecución!I424</f>
        <v>267304572.8</v>
      </c>
      <c r="K27" s="13">
        <f>+Ejecución!J424</f>
        <v>0</v>
      </c>
      <c r="L27" s="13">
        <f>+Ejecución!K424</f>
        <v>267304572.8</v>
      </c>
      <c r="M27" s="13">
        <f>+Ejecución!L424</f>
        <v>0</v>
      </c>
      <c r="N27" s="13">
        <f>+Ejecución!M424</f>
        <v>267304572.8</v>
      </c>
      <c r="O27" s="13">
        <f>+Ejecución!N424</f>
        <v>267304572.8</v>
      </c>
      <c r="P27" s="13">
        <f>+Ejecución!O424</f>
        <v>0</v>
      </c>
      <c r="Q27" s="36">
        <f t="shared" si="2"/>
        <v>1</v>
      </c>
    </row>
    <row r="28" spans="2:17" ht="12.75">
      <c r="B28" s="2" t="str">
        <f>+Ejecución!A425</f>
        <v>215142204</v>
      </c>
      <c r="C28" s="2" t="str">
        <f>+Ejecución!B425</f>
        <v>Saneamiento Fiscal - Fondo de Contingencias.</v>
      </c>
      <c r="D28" s="13">
        <f>+Ejecución!C425</f>
        <v>0</v>
      </c>
      <c r="E28" s="13">
        <f>+Ejecución!D425</f>
        <v>2000000000</v>
      </c>
      <c r="F28" s="13">
        <f>+Ejecución!E425</f>
        <v>0</v>
      </c>
      <c r="G28" s="13">
        <f>+Ejecución!F425</f>
        <v>257734601</v>
      </c>
      <c r="H28" s="13">
        <f>+Ejecución!G425</f>
        <v>2246950482</v>
      </c>
      <c r="I28" s="13">
        <f>+Ejecución!H425</f>
        <v>10784119</v>
      </c>
      <c r="J28" s="13">
        <f>+Ejecución!I425</f>
        <v>0</v>
      </c>
      <c r="K28" s="13">
        <f>+Ejecución!J425</f>
        <v>10784119</v>
      </c>
      <c r="L28" s="13">
        <f>+Ejecución!K425</f>
        <v>0</v>
      </c>
      <c r="M28" s="13">
        <f>+Ejecución!L425</f>
        <v>0</v>
      </c>
      <c r="N28" s="13">
        <f>+Ejecución!M425</f>
        <v>0</v>
      </c>
      <c r="O28" s="13">
        <f>+Ejecución!N425</f>
        <v>0</v>
      </c>
      <c r="P28" s="13">
        <f>+Ejecución!O425</f>
        <v>0</v>
      </c>
      <c r="Q28" s="36">
        <f t="shared" si="2"/>
        <v>0</v>
      </c>
    </row>
    <row r="30" spans="2:17" ht="12.75">
      <c r="B30" s="63" t="s">
        <v>1170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17" ht="12.75">
      <c r="B31" s="51" t="s">
        <v>1059</v>
      </c>
      <c r="C31" s="53" t="s">
        <v>1060</v>
      </c>
      <c r="D31" s="48" t="s">
        <v>1061</v>
      </c>
      <c r="E31" s="9" t="s">
        <v>1062</v>
      </c>
      <c r="F31" s="10"/>
      <c r="G31" s="10"/>
      <c r="H31" s="11"/>
      <c r="I31" s="48" t="s">
        <v>1063</v>
      </c>
      <c r="J31" s="48" t="s">
        <v>1064</v>
      </c>
      <c r="K31" s="48" t="s">
        <v>1065</v>
      </c>
      <c r="L31" s="48" t="s">
        <v>1066</v>
      </c>
      <c r="M31" s="48" t="s">
        <v>1067</v>
      </c>
      <c r="N31" s="48" t="s">
        <v>1068</v>
      </c>
      <c r="O31" s="48" t="s">
        <v>1069</v>
      </c>
      <c r="P31" s="48" t="s">
        <v>1070</v>
      </c>
      <c r="Q31" s="48" t="s">
        <v>1108</v>
      </c>
    </row>
    <row r="32" spans="2:17" ht="12.75">
      <c r="B32" s="52"/>
      <c r="C32" s="54"/>
      <c r="D32" s="49"/>
      <c r="E32" s="12" t="s">
        <v>1072</v>
      </c>
      <c r="F32" s="12" t="s">
        <v>1073</v>
      </c>
      <c r="G32" s="12" t="s">
        <v>1074</v>
      </c>
      <c r="H32" s="12" t="s">
        <v>1075</v>
      </c>
      <c r="I32" s="49"/>
      <c r="J32" s="49"/>
      <c r="K32" s="49"/>
      <c r="L32" s="49"/>
      <c r="M32" s="49"/>
      <c r="N32" s="49"/>
      <c r="O32" s="49"/>
      <c r="P32" s="49"/>
      <c r="Q32" s="50"/>
    </row>
    <row r="33" spans="2:17" s="31" customFormat="1" ht="22.5">
      <c r="B33" s="23" t="str">
        <f>+Ejecución!A556</f>
        <v>2231334</v>
      </c>
      <c r="C33" s="23" t="str">
        <f>+Ejecución!B556</f>
        <v>PROMOCIÓN DE ASOCIACIONES Y ALIANZAS PARA EL DESARROLLO EMPRESARIAL E INDUSTRIAL</v>
      </c>
      <c r="D33" s="29">
        <f>+Ejecución!C556</f>
        <v>0</v>
      </c>
      <c r="E33" s="29">
        <f>+Ejecución!D556</f>
        <v>91454499.67</v>
      </c>
      <c r="F33" s="29">
        <f>+Ejecución!E556</f>
        <v>0</v>
      </c>
      <c r="G33" s="29">
        <f>+Ejecución!F556</f>
        <v>0</v>
      </c>
      <c r="H33" s="29">
        <f>+Ejecución!G556</f>
        <v>0</v>
      </c>
      <c r="I33" s="29">
        <f>+Ejecución!H556</f>
        <v>91454499.67</v>
      </c>
      <c r="J33" s="29">
        <f>+Ejecución!I556</f>
        <v>0</v>
      </c>
      <c r="K33" s="29">
        <f>+Ejecución!J556</f>
        <v>91454499.67</v>
      </c>
      <c r="L33" s="29">
        <f>+Ejecución!K556</f>
        <v>0</v>
      </c>
      <c r="M33" s="29">
        <f>+Ejecución!L556</f>
        <v>0</v>
      </c>
      <c r="N33" s="29">
        <f>+Ejecución!M556</f>
        <v>0</v>
      </c>
      <c r="O33" s="29">
        <f>+Ejecución!N556</f>
        <v>0</v>
      </c>
      <c r="P33" s="29">
        <f>+Ejecución!O556</f>
        <v>0</v>
      </c>
      <c r="Q33" s="35">
        <f>+L33/I33</f>
        <v>0</v>
      </c>
    </row>
    <row r="34" spans="2:17" ht="12.75">
      <c r="B34" s="2" t="str">
        <f>+Ejecución!A557</f>
        <v>223133401</v>
      </c>
      <c r="C34" s="2" t="str">
        <f>+Ejecución!B557</f>
        <v>Otros Proyectos de Inversión- Si se Puede</v>
      </c>
      <c r="D34" s="13">
        <f>+Ejecución!C557</f>
        <v>0</v>
      </c>
      <c r="E34" s="13">
        <f>+Ejecución!D557</f>
        <v>60550723</v>
      </c>
      <c r="F34" s="13">
        <f>+Ejecución!E557</f>
        <v>0</v>
      </c>
      <c r="G34" s="13">
        <f>+Ejecución!F557</f>
        <v>0</v>
      </c>
      <c r="H34" s="13">
        <f>+Ejecución!G557</f>
        <v>0</v>
      </c>
      <c r="I34" s="13">
        <f>+Ejecución!H557</f>
        <v>60550723</v>
      </c>
      <c r="J34" s="13">
        <f>+Ejecución!I557</f>
        <v>0</v>
      </c>
      <c r="K34" s="13">
        <f>+Ejecución!J557</f>
        <v>60550723</v>
      </c>
      <c r="L34" s="13">
        <f>+Ejecución!K557</f>
        <v>0</v>
      </c>
      <c r="M34" s="13">
        <f>+Ejecución!L557</f>
        <v>0</v>
      </c>
      <c r="N34" s="13">
        <f>+Ejecución!M557</f>
        <v>0</v>
      </c>
      <c r="O34" s="13">
        <f>+Ejecución!N557</f>
        <v>0</v>
      </c>
      <c r="P34" s="13">
        <f>+Ejecución!O557</f>
        <v>0</v>
      </c>
      <c r="Q34" s="36">
        <f>+L34/I34</f>
        <v>0</v>
      </c>
    </row>
    <row r="35" spans="2:17" ht="12.75">
      <c r="B35" s="2" t="str">
        <f>+Ejecución!A558</f>
        <v>223133402</v>
      </c>
      <c r="C35" s="2" t="str">
        <f>+Ejecución!B558</f>
        <v>Otros Proyectos de Inversión- FND Si se Puede</v>
      </c>
      <c r="D35" s="13">
        <f>+Ejecución!C558</f>
        <v>0</v>
      </c>
      <c r="E35" s="13">
        <f>+Ejecución!D558</f>
        <v>30903776.67</v>
      </c>
      <c r="F35" s="13">
        <f>+Ejecución!E558</f>
        <v>0</v>
      </c>
      <c r="G35" s="13">
        <f>+Ejecución!F558</f>
        <v>0</v>
      </c>
      <c r="H35" s="13">
        <f>+Ejecución!G558</f>
        <v>0</v>
      </c>
      <c r="I35" s="13">
        <f>+Ejecución!H558</f>
        <v>30903776.67</v>
      </c>
      <c r="J35" s="13">
        <f>+Ejecución!I558</f>
        <v>0</v>
      </c>
      <c r="K35" s="13">
        <f>+Ejecución!J558</f>
        <v>30903776.67</v>
      </c>
      <c r="L35" s="13">
        <f>+Ejecución!K558</f>
        <v>0</v>
      </c>
      <c r="M35" s="13">
        <f>+Ejecución!L558</f>
        <v>0</v>
      </c>
      <c r="N35" s="13">
        <f>+Ejecución!M558</f>
        <v>0</v>
      </c>
      <c r="O35" s="13">
        <f>+Ejecución!N558</f>
        <v>0</v>
      </c>
      <c r="P35" s="13">
        <f>+Ejecución!O558</f>
        <v>0</v>
      </c>
      <c r="Q35" s="36">
        <f>+L35/I35</f>
        <v>0</v>
      </c>
    </row>
    <row r="36" spans="2:17" s="31" customFormat="1" ht="12.75">
      <c r="B36" s="23" t="str">
        <f>+Ejecución!A563</f>
        <v>22316</v>
      </c>
      <c r="C36" s="23" t="str">
        <f>+Ejecución!B563</f>
        <v>INVERSIÓN EN OTROS SECTORES</v>
      </c>
      <c r="D36" s="29">
        <f>+Ejecución!C563</f>
        <v>0</v>
      </c>
      <c r="E36" s="29">
        <f>+Ejecución!D563</f>
        <v>1555124177.83</v>
      </c>
      <c r="F36" s="29">
        <f>+Ejecución!E563</f>
        <v>0</v>
      </c>
      <c r="G36" s="29">
        <f>+Ejecución!F563</f>
        <v>0</v>
      </c>
      <c r="H36" s="29">
        <f>+Ejecución!G563</f>
        <v>0</v>
      </c>
      <c r="I36" s="29">
        <f>+Ejecución!H563</f>
        <v>1555124177.83</v>
      </c>
      <c r="J36" s="29">
        <f>+Ejecución!I563</f>
        <v>3983996</v>
      </c>
      <c r="K36" s="29">
        <f>+Ejecución!J563</f>
        <v>1551140181.83</v>
      </c>
      <c r="L36" s="29">
        <f>+Ejecución!K563</f>
        <v>3983996</v>
      </c>
      <c r="M36" s="29">
        <f>+Ejecución!L563</f>
        <v>0</v>
      </c>
      <c r="N36" s="29">
        <f>+Ejecución!M563</f>
        <v>3983996</v>
      </c>
      <c r="O36" s="29">
        <f>+Ejecución!N563</f>
        <v>3983996</v>
      </c>
      <c r="P36" s="29">
        <f>+Ejecución!O563</f>
        <v>0</v>
      </c>
      <c r="Q36" s="35">
        <f>+L36/I36</f>
        <v>0.002561850723431756</v>
      </c>
    </row>
    <row r="37" spans="2:17" ht="12.75">
      <c r="B37" s="2" t="str">
        <f>+Ejecución!A564</f>
        <v>2231601</v>
      </c>
      <c r="C37" s="2" t="str">
        <f>+Ejecución!B564</f>
        <v>Otros Proyectos de Inversión- Cofinanciación</v>
      </c>
      <c r="D37" s="13">
        <f>+Ejecución!C564</f>
        <v>0</v>
      </c>
      <c r="E37" s="13">
        <f>+Ejecución!D564</f>
        <v>1555124177.83</v>
      </c>
      <c r="F37" s="13">
        <f>+Ejecución!E564</f>
        <v>0</v>
      </c>
      <c r="G37" s="13">
        <f>+Ejecución!F564</f>
        <v>0</v>
      </c>
      <c r="H37" s="13">
        <f>+Ejecución!G564</f>
        <v>0</v>
      </c>
      <c r="I37" s="13">
        <f>+Ejecución!H564</f>
        <v>1555124177.83</v>
      </c>
      <c r="J37" s="13">
        <f>+Ejecución!I564</f>
        <v>3983996</v>
      </c>
      <c r="K37" s="13">
        <f>+Ejecución!J564</f>
        <v>1551140181.83</v>
      </c>
      <c r="L37" s="13">
        <f>+Ejecución!K564</f>
        <v>3983996</v>
      </c>
      <c r="M37" s="13">
        <f>+Ejecución!L564</f>
        <v>0</v>
      </c>
      <c r="N37" s="13">
        <f>+Ejecución!M564</f>
        <v>3983996</v>
      </c>
      <c r="O37" s="13">
        <f>+Ejecución!N564</f>
        <v>3983996</v>
      </c>
      <c r="P37" s="13">
        <f>+Ejecución!O564</f>
        <v>0</v>
      </c>
      <c r="Q37" s="36">
        <f>+L37/I37</f>
        <v>0.002561850723431756</v>
      </c>
    </row>
    <row r="39" spans="2:17" ht="12.75">
      <c r="B39" s="62" t="s">
        <v>1194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2.75">
      <c r="B40" s="51" t="s">
        <v>1059</v>
      </c>
      <c r="C40" s="53" t="s">
        <v>1060</v>
      </c>
      <c r="D40" s="48" t="s">
        <v>1061</v>
      </c>
      <c r="E40" s="9" t="s">
        <v>1062</v>
      </c>
      <c r="F40" s="10"/>
      <c r="G40" s="10"/>
      <c r="H40" s="11"/>
      <c r="I40" s="48" t="s">
        <v>1063</v>
      </c>
      <c r="J40" s="48" t="s">
        <v>1064</v>
      </c>
      <c r="K40" s="48" t="s">
        <v>1065</v>
      </c>
      <c r="L40" s="48" t="s">
        <v>1066</v>
      </c>
      <c r="M40" s="48" t="s">
        <v>1067</v>
      </c>
      <c r="N40" s="48" t="s">
        <v>1068</v>
      </c>
      <c r="O40" s="48" t="s">
        <v>1069</v>
      </c>
      <c r="P40" s="48" t="s">
        <v>1070</v>
      </c>
      <c r="Q40" s="66" t="s">
        <v>1071</v>
      </c>
    </row>
    <row r="41" spans="2:17" ht="12.75">
      <c r="B41" s="52"/>
      <c r="C41" s="54"/>
      <c r="D41" s="49"/>
      <c r="E41" s="12" t="s">
        <v>1072</v>
      </c>
      <c r="F41" s="12" t="s">
        <v>1073</v>
      </c>
      <c r="G41" s="12" t="s">
        <v>1074</v>
      </c>
      <c r="H41" s="12" t="s">
        <v>1075</v>
      </c>
      <c r="I41" s="49"/>
      <c r="J41" s="49"/>
      <c r="K41" s="49"/>
      <c r="L41" s="49"/>
      <c r="M41" s="49"/>
      <c r="N41" s="49"/>
      <c r="O41" s="49"/>
      <c r="P41" s="49"/>
      <c r="Q41" s="67"/>
    </row>
    <row r="42" spans="2:17" ht="12.75">
      <c r="B42" s="64"/>
      <c r="C42" s="25" t="s">
        <v>1105</v>
      </c>
      <c r="D42" s="26">
        <f>+D5+D12+D13+D14</f>
        <v>16951145943</v>
      </c>
      <c r="E42" s="26">
        <f aca="true" t="shared" si="3" ref="E42:P42">+E5+E12+E13+E14</f>
        <v>0</v>
      </c>
      <c r="F42" s="26">
        <f t="shared" si="3"/>
        <v>0</v>
      </c>
      <c r="G42" s="26">
        <f t="shared" si="3"/>
        <v>193261947</v>
      </c>
      <c r="H42" s="26">
        <f t="shared" si="3"/>
        <v>144961947</v>
      </c>
      <c r="I42" s="26">
        <f t="shared" si="3"/>
        <v>16999445943</v>
      </c>
      <c r="J42" s="26">
        <f t="shared" si="3"/>
        <v>16054045595.489998</v>
      </c>
      <c r="K42" s="26">
        <f t="shared" si="3"/>
        <v>945400347.51</v>
      </c>
      <c r="L42" s="26">
        <f t="shared" si="3"/>
        <v>16054045595.489998</v>
      </c>
      <c r="M42" s="26">
        <f t="shared" si="3"/>
        <v>0</v>
      </c>
      <c r="N42" s="26">
        <f t="shared" si="3"/>
        <v>15760751343.570002</v>
      </c>
      <c r="O42" s="26">
        <f t="shared" si="3"/>
        <v>15252544568.230001</v>
      </c>
      <c r="P42" s="26">
        <f t="shared" si="3"/>
        <v>508206775.34</v>
      </c>
      <c r="Q42" s="36">
        <f>+L42/I42</f>
        <v>0.9443864023168769</v>
      </c>
    </row>
    <row r="43" spans="2:17" ht="12.75">
      <c r="B43" s="68"/>
      <c r="C43" s="25" t="s">
        <v>1113</v>
      </c>
      <c r="D43" s="26">
        <f>+D22+D23+D24</f>
        <v>998349476</v>
      </c>
      <c r="E43" s="26">
        <f aca="true" t="shared" si="4" ref="E43:P43">+E22+E23+E24</f>
        <v>16549179175.92</v>
      </c>
      <c r="F43" s="26">
        <f t="shared" si="4"/>
        <v>0</v>
      </c>
      <c r="G43" s="26">
        <f t="shared" si="4"/>
        <v>738950482</v>
      </c>
      <c r="H43" s="26">
        <f t="shared" si="4"/>
        <v>2305131936.2799997</v>
      </c>
      <c r="I43" s="26">
        <f t="shared" si="4"/>
        <v>15981347197.64</v>
      </c>
      <c r="J43" s="26">
        <f t="shared" si="4"/>
        <v>6255295625.8</v>
      </c>
      <c r="K43" s="26">
        <f t="shared" si="4"/>
        <v>9726051571.84</v>
      </c>
      <c r="L43" s="26">
        <f t="shared" si="4"/>
        <v>6255295625.8</v>
      </c>
      <c r="M43" s="26">
        <f t="shared" si="4"/>
        <v>0</v>
      </c>
      <c r="N43" s="26">
        <f t="shared" si="4"/>
        <v>5905225625.8</v>
      </c>
      <c r="O43" s="26">
        <f t="shared" si="4"/>
        <v>5903772625.8</v>
      </c>
      <c r="P43" s="26">
        <f t="shared" si="4"/>
        <v>1453000</v>
      </c>
      <c r="Q43" s="36">
        <f>+L43/I43</f>
        <v>0.39141228511221715</v>
      </c>
    </row>
    <row r="44" spans="2:17" ht="12.75">
      <c r="B44" s="65"/>
      <c r="C44" s="25" t="s">
        <v>1114</v>
      </c>
      <c r="D44" s="26">
        <f>+D33+D36</f>
        <v>0</v>
      </c>
      <c r="E44" s="26">
        <f aca="true" t="shared" si="5" ref="E44:P44">+E33+E36</f>
        <v>1646578677.5</v>
      </c>
      <c r="F44" s="26">
        <f t="shared" si="5"/>
        <v>0</v>
      </c>
      <c r="G44" s="26">
        <f t="shared" si="5"/>
        <v>0</v>
      </c>
      <c r="H44" s="26">
        <f t="shared" si="5"/>
        <v>0</v>
      </c>
      <c r="I44" s="26">
        <f t="shared" si="5"/>
        <v>1646578677.5</v>
      </c>
      <c r="J44" s="26">
        <f t="shared" si="5"/>
        <v>3983996</v>
      </c>
      <c r="K44" s="26">
        <f t="shared" si="5"/>
        <v>1642594681.5</v>
      </c>
      <c r="L44" s="26">
        <f t="shared" si="5"/>
        <v>3983996</v>
      </c>
      <c r="M44" s="26">
        <f t="shared" si="5"/>
        <v>0</v>
      </c>
      <c r="N44" s="26">
        <f t="shared" si="5"/>
        <v>3983996</v>
      </c>
      <c r="O44" s="26">
        <f t="shared" si="5"/>
        <v>3983996</v>
      </c>
      <c r="P44" s="26">
        <f t="shared" si="5"/>
        <v>0</v>
      </c>
      <c r="Q44" s="36">
        <f>+L44/I44</f>
        <v>0.0024195600577367493</v>
      </c>
    </row>
    <row r="45" spans="2:17" ht="12.75">
      <c r="B45" s="61" t="s">
        <v>1195</v>
      </c>
      <c r="C45" s="61"/>
      <c r="D45" s="27">
        <f aca="true" t="shared" si="6" ref="D45:P45">SUM(D42:D44)</f>
        <v>17949495419</v>
      </c>
      <c r="E45" s="27">
        <f t="shared" si="6"/>
        <v>18195757853.42</v>
      </c>
      <c r="F45" s="27">
        <f t="shared" si="6"/>
        <v>0</v>
      </c>
      <c r="G45" s="27">
        <f t="shared" si="6"/>
        <v>932212429</v>
      </c>
      <c r="H45" s="27">
        <f t="shared" si="6"/>
        <v>2450093883.2799997</v>
      </c>
      <c r="I45" s="27">
        <f t="shared" si="6"/>
        <v>34627371818.14</v>
      </c>
      <c r="J45" s="27">
        <f t="shared" si="6"/>
        <v>22313325217.289997</v>
      </c>
      <c r="K45" s="27">
        <f t="shared" si="6"/>
        <v>12314046600.85</v>
      </c>
      <c r="L45" s="27">
        <f t="shared" si="6"/>
        <v>22313325217.289997</v>
      </c>
      <c r="M45" s="27">
        <f t="shared" si="6"/>
        <v>0</v>
      </c>
      <c r="N45" s="27">
        <f t="shared" si="6"/>
        <v>21669960965.370003</v>
      </c>
      <c r="O45" s="27">
        <f t="shared" si="6"/>
        <v>21160301190.030003</v>
      </c>
      <c r="P45" s="27">
        <f t="shared" si="6"/>
        <v>509659775.34</v>
      </c>
      <c r="Q45" s="35">
        <f>+L45/I45</f>
        <v>0.6443840247096336</v>
      </c>
    </row>
  </sheetData>
  <sheetProtection/>
  <mergeCells count="54">
    <mergeCell ref="B42:B44"/>
    <mergeCell ref="B45:C45"/>
    <mergeCell ref="L40:L41"/>
    <mergeCell ref="M40:M41"/>
    <mergeCell ref="N40:N41"/>
    <mergeCell ref="O40:O41"/>
    <mergeCell ref="J40:J41"/>
    <mergeCell ref="K40:K41"/>
    <mergeCell ref="P40:P41"/>
    <mergeCell ref="Q40:Q41"/>
    <mergeCell ref="O31:O32"/>
    <mergeCell ref="P31:P32"/>
    <mergeCell ref="Q31:Q32"/>
    <mergeCell ref="B39:Q39"/>
    <mergeCell ref="B40:B41"/>
    <mergeCell ref="C40:C41"/>
    <mergeCell ref="D40:D41"/>
    <mergeCell ref="I40:I41"/>
    <mergeCell ref="B30:Q30"/>
    <mergeCell ref="B31:B32"/>
    <mergeCell ref="C31:C32"/>
    <mergeCell ref="D31:D32"/>
    <mergeCell ref="I31:I32"/>
    <mergeCell ref="J31:J32"/>
    <mergeCell ref="K31:K32"/>
    <mergeCell ref="L31:L32"/>
    <mergeCell ref="M31:M32"/>
    <mergeCell ref="N31:N32"/>
    <mergeCell ref="L20:L21"/>
    <mergeCell ref="M20:M21"/>
    <mergeCell ref="N20:N21"/>
    <mergeCell ref="O20:O21"/>
    <mergeCell ref="P20:P21"/>
    <mergeCell ref="Q20:Q21"/>
    <mergeCell ref="O3:O4"/>
    <mergeCell ref="P3:P4"/>
    <mergeCell ref="Q3:Q4"/>
    <mergeCell ref="B19:Q19"/>
    <mergeCell ref="B20:B21"/>
    <mergeCell ref="C20:C21"/>
    <mergeCell ref="D20:D21"/>
    <mergeCell ref="I20:I21"/>
    <mergeCell ref="J20:J21"/>
    <mergeCell ref="K20:K21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3" max="3" width="50.7109375" style="0" customWidth="1"/>
    <col min="9" max="9" width="11.8515625" style="0" customWidth="1"/>
    <col min="10" max="10" width="14.8515625" style="0" bestFit="1" customWidth="1"/>
    <col min="12" max="12" width="13.7109375" style="0" customWidth="1"/>
    <col min="14" max="14" width="12.421875" style="0" bestFit="1" customWidth="1"/>
    <col min="16" max="16" width="12.57421875" style="0" customWidth="1"/>
  </cols>
  <sheetData>
    <row r="2" spans="2:17" ht="12.75">
      <c r="B2" s="63" t="s">
        <v>1430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70"/>
      <c r="C4" s="71"/>
      <c r="D4" s="50"/>
      <c r="E4" s="41" t="s">
        <v>1072</v>
      </c>
      <c r="F4" s="41" t="s">
        <v>1073</v>
      </c>
      <c r="G4" s="41" t="s">
        <v>1074</v>
      </c>
      <c r="H4" s="41" t="s">
        <v>1075</v>
      </c>
      <c r="I4" s="50"/>
      <c r="J4" s="50"/>
      <c r="K4" s="50"/>
      <c r="L4" s="50"/>
      <c r="M4" s="50"/>
      <c r="N4" s="50"/>
      <c r="O4" s="50"/>
      <c r="P4" s="50"/>
      <c r="Q4" s="50"/>
    </row>
    <row r="5" spans="2:17" ht="22.5">
      <c r="B5" s="42" t="str">
        <f>+Ejecución!A335</f>
        <v>21442101</v>
      </c>
      <c r="C5" s="43" t="str">
        <f>+Ejecución!B335</f>
        <v>Mejoramiento de las herramientas  TIC en la gobernación de Nariño para mejorar la eficiencia administrativa</v>
      </c>
      <c r="D5" s="13">
        <f>+Ejecución!C335</f>
        <v>500000000</v>
      </c>
      <c r="E5" s="13">
        <f>+Ejecución!D335</f>
        <v>0</v>
      </c>
      <c r="F5" s="13">
        <f>+Ejecución!E335</f>
        <v>0</v>
      </c>
      <c r="G5" s="13">
        <f>+Ejecución!F335</f>
        <v>0</v>
      </c>
      <c r="H5" s="13">
        <f>+Ejecución!G335</f>
        <v>0</v>
      </c>
      <c r="I5" s="13">
        <f>+Ejecución!H335</f>
        <v>500000000</v>
      </c>
      <c r="J5" s="13">
        <f>+Ejecución!I335</f>
        <v>404726915.76</v>
      </c>
      <c r="K5" s="13">
        <f>+Ejecución!J335</f>
        <v>95273084.24</v>
      </c>
      <c r="L5" s="13">
        <f>+Ejecución!K335</f>
        <v>404726915.76</v>
      </c>
      <c r="M5" s="13">
        <f>+Ejecución!L335</f>
        <v>0</v>
      </c>
      <c r="N5" s="13">
        <f>+Ejecución!M335</f>
        <v>311681473</v>
      </c>
      <c r="O5" s="13">
        <f>+Ejecución!N335</f>
        <v>311681473</v>
      </c>
      <c r="P5" s="13">
        <f>+Ejecución!O335</f>
        <v>0</v>
      </c>
      <c r="Q5" s="36">
        <f>+L5/I5</f>
        <v>0.80945383152</v>
      </c>
    </row>
    <row r="7" spans="2:17" ht="12.75">
      <c r="B7" s="63" t="s">
        <v>1431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ht="12.75">
      <c r="B8" s="51" t="s">
        <v>1059</v>
      </c>
      <c r="C8" s="53" t="s">
        <v>1060</v>
      </c>
      <c r="D8" s="48" t="s">
        <v>1061</v>
      </c>
      <c r="E8" s="9" t="s">
        <v>1062</v>
      </c>
      <c r="F8" s="10"/>
      <c r="G8" s="10"/>
      <c r="H8" s="11"/>
      <c r="I8" s="48" t="s">
        <v>1063</v>
      </c>
      <c r="J8" s="48" t="s">
        <v>1064</v>
      </c>
      <c r="K8" s="48" t="s">
        <v>1065</v>
      </c>
      <c r="L8" s="48" t="s">
        <v>1066</v>
      </c>
      <c r="M8" s="48" t="s">
        <v>1067</v>
      </c>
      <c r="N8" s="48" t="s">
        <v>1068</v>
      </c>
      <c r="O8" s="48" t="s">
        <v>1069</v>
      </c>
      <c r="P8" s="48" t="s">
        <v>1070</v>
      </c>
      <c r="Q8" s="48" t="s">
        <v>1108</v>
      </c>
    </row>
    <row r="9" spans="2:17" ht="12.75">
      <c r="B9" s="52"/>
      <c r="C9" s="54"/>
      <c r="D9" s="49"/>
      <c r="E9" s="12" t="s">
        <v>1072</v>
      </c>
      <c r="F9" s="12" t="s">
        <v>1073</v>
      </c>
      <c r="G9" s="12" t="s">
        <v>1074</v>
      </c>
      <c r="H9" s="12" t="s">
        <v>1075</v>
      </c>
      <c r="I9" s="49"/>
      <c r="J9" s="49"/>
      <c r="K9" s="49"/>
      <c r="L9" s="49"/>
      <c r="M9" s="49"/>
      <c r="N9" s="49"/>
      <c r="O9" s="49"/>
      <c r="P9" s="49"/>
      <c r="Q9" s="50"/>
    </row>
    <row r="10" spans="2:17" ht="12.75">
      <c r="B10" s="2" t="str">
        <f>+Ejecución!A414</f>
        <v>215142101</v>
      </c>
      <c r="C10" s="2" t="str">
        <f>+Ejecución!B414</f>
        <v>Otros Proyectos de Inversión - TIC</v>
      </c>
      <c r="D10" s="13">
        <f>+Ejecución!C414</f>
        <v>0</v>
      </c>
      <c r="E10" s="13">
        <f>+Ejecución!D414</f>
        <v>800000000</v>
      </c>
      <c r="F10" s="13">
        <f>+Ejecución!E414</f>
        <v>0</v>
      </c>
      <c r="G10" s="13">
        <f>+Ejecución!F414</f>
        <v>0</v>
      </c>
      <c r="H10" s="13">
        <f>+Ejecución!G414</f>
        <v>0</v>
      </c>
      <c r="I10" s="13">
        <f>+Ejecución!H414</f>
        <v>800000000</v>
      </c>
      <c r="J10" s="13">
        <f>+Ejecución!I414</f>
        <v>627722657</v>
      </c>
      <c r="K10" s="13">
        <f>+Ejecución!J414</f>
        <v>172277343</v>
      </c>
      <c r="L10" s="13">
        <f>+Ejecución!K414</f>
        <v>627722657</v>
      </c>
      <c r="M10" s="13">
        <f>+Ejecución!L414</f>
        <v>0</v>
      </c>
      <c r="N10" s="13">
        <f>+Ejecución!M414</f>
        <v>195941724</v>
      </c>
      <c r="O10" s="13">
        <f>+Ejecución!N414</f>
        <v>179592716</v>
      </c>
      <c r="P10" s="13">
        <f>+Ejecución!O414</f>
        <v>16349008</v>
      </c>
      <c r="Q10" s="36">
        <f>+L10/I10</f>
        <v>0.78465332125</v>
      </c>
    </row>
    <row r="12" spans="2:17" ht="12.75">
      <c r="B12" s="62" t="s">
        <v>1104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2:17" ht="12.75">
      <c r="B13" s="51" t="s">
        <v>1059</v>
      </c>
      <c r="C13" s="53" t="s">
        <v>1060</v>
      </c>
      <c r="D13" s="48" t="s">
        <v>1061</v>
      </c>
      <c r="E13" s="9" t="s">
        <v>1062</v>
      </c>
      <c r="F13" s="10"/>
      <c r="G13" s="10"/>
      <c r="H13" s="11"/>
      <c r="I13" s="48" t="s">
        <v>1063</v>
      </c>
      <c r="J13" s="48" t="s">
        <v>1064</v>
      </c>
      <c r="K13" s="48" t="s">
        <v>1065</v>
      </c>
      <c r="L13" s="48" t="s">
        <v>1066</v>
      </c>
      <c r="M13" s="48" t="s">
        <v>1067</v>
      </c>
      <c r="N13" s="48" t="s">
        <v>1068</v>
      </c>
      <c r="O13" s="48" t="s">
        <v>1069</v>
      </c>
      <c r="P13" s="48" t="s">
        <v>1070</v>
      </c>
      <c r="Q13" s="48" t="s">
        <v>1071</v>
      </c>
    </row>
    <row r="14" spans="2:17" ht="12.75">
      <c r="B14" s="52"/>
      <c r="C14" s="54"/>
      <c r="D14" s="49"/>
      <c r="E14" s="12" t="s">
        <v>1072</v>
      </c>
      <c r="F14" s="12" t="s">
        <v>1073</v>
      </c>
      <c r="G14" s="12" t="s">
        <v>1074</v>
      </c>
      <c r="H14" s="12" t="s">
        <v>1075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2.75">
      <c r="B15" s="64"/>
      <c r="C15" s="25" t="s">
        <v>1105</v>
      </c>
      <c r="D15" s="26">
        <f>+D5</f>
        <v>500000000</v>
      </c>
      <c r="E15" s="26">
        <f aca="true" t="shared" si="0" ref="E15:O15">+E5</f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500000000</v>
      </c>
      <c r="J15" s="26">
        <f t="shared" si="0"/>
        <v>404726915.76</v>
      </c>
      <c r="K15" s="26">
        <f t="shared" si="0"/>
        <v>95273084.24</v>
      </c>
      <c r="L15" s="26">
        <f t="shared" si="0"/>
        <v>404726915.76</v>
      </c>
      <c r="M15" s="26">
        <f t="shared" si="0"/>
        <v>0</v>
      </c>
      <c r="N15" s="26">
        <f t="shared" si="0"/>
        <v>311681473</v>
      </c>
      <c r="O15" s="26">
        <f t="shared" si="0"/>
        <v>311681473</v>
      </c>
      <c r="P15" s="26">
        <f>+P5</f>
        <v>0</v>
      </c>
      <c r="Q15" s="36">
        <f>+L15/I15</f>
        <v>0.80945383152</v>
      </c>
    </row>
    <row r="16" spans="2:17" ht="12.75">
      <c r="B16" s="65"/>
      <c r="C16" s="25" t="s">
        <v>1113</v>
      </c>
      <c r="D16" s="26">
        <f>+D10</f>
        <v>0</v>
      </c>
      <c r="E16" s="26">
        <f aca="true" t="shared" si="1" ref="E16:O16">+E10</f>
        <v>800000000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800000000</v>
      </c>
      <c r="J16" s="26">
        <f t="shared" si="1"/>
        <v>627722657</v>
      </c>
      <c r="K16" s="26">
        <f t="shared" si="1"/>
        <v>172277343</v>
      </c>
      <c r="L16" s="26">
        <f t="shared" si="1"/>
        <v>627722657</v>
      </c>
      <c r="M16" s="26">
        <f t="shared" si="1"/>
        <v>0</v>
      </c>
      <c r="N16" s="26">
        <f t="shared" si="1"/>
        <v>195941724</v>
      </c>
      <c r="O16" s="26">
        <f t="shared" si="1"/>
        <v>179592716</v>
      </c>
      <c r="P16" s="26">
        <f>+P10</f>
        <v>16349008</v>
      </c>
      <c r="Q16" s="36">
        <f>+L16/I16</f>
        <v>0.78465332125</v>
      </c>
    </row>
    <row r="17" spans="2:17" ht="12.75">
      <c r="B17" s="61" t="s">
        <v>1106</v>
      </c>
      <c r="C17" s="61"/>
      <c r="D17" s="27">
        <f>+D15+D16</f>
        <v>500000000</v>
      </c>
      <c r="E17" s="27">
        <f aca="true" t="shared" si="2" ref="E17:P17">+E15+E16</f>
        <v>800000000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1300000000</v>
      </c>
      <c r="J17" s="27">
        <f t="shared" si="2"/>
        <v>1032449572.76</v>
      </c>
      <c r="K17" s="27">
        <f t="shared" si="2"/>
        <v>267550427.24</v>
      </c>
      <c r="L17" s="27">
        <f t="shared" si="2"/>
        <v>1032449572.76</v>
      </c>
      <c r="M17" s="27">
        <f t="shared" si="2"/>
        <v>0</v>
      </c>
      <c r="N17" s="27">
        <f t="shared" si="2"/>
        <v>507623197</v>
      </c>
      <c r="O17" s="27">
        <f t="shared" si="2"/>
        <v>491274189</v>
      </c>
      <c r="P17" s="27">
        <f t="shared" si="2"/>
        <v>16349008</v>
      </c>
      <c r="Q17" s="35">
        <f>+L17/I17</f>
        <v>0.7941919790461538</v>
      </c>
    </row>
  </sheetData>
  <sheetProtection/>
  <mergeCells count="41">
    <mergeCell ref="B2:Q2"/>
    <mergeCell ref="B3:B4"/>
    <mergeCell ref="C3:C4"/>
    <mergeCell ref="D3:D4"/>
    <mergeCell ref="I3:I4"/>
    <mergeCell ref="J3:J4"/>
    <mergeCell ref="K3:K4"/>
    <mergeCell ref="N3:N4"/>
    <mergeCell ref="Q8:Q9"/>
    <mergeCell ref="O3:O4"/>
    <mergeCell ref="P3:P4"/>
    <mergeCell ref="Q3:Q4"/>
    <mergeCell ref="B7:Q7"/>
    <mergeCell ref="I8:I9"/>
    <mergeCell ref="J8:J9"/>
    <mergeCell ref="K8:K9"/>
    <mergeCell ref="L3:L4"/>
    <mergeCell ref="M3:M4"/>
    <mergeCell ref="O8:O9"/>
    <mergeCell ref="P8:P9"/>
    <mergeCell ref="N13:N14"/>
    <mergeCell ref="L8:L9"/>
    <mergeCell ref="M8:M9"/>
    <mergeCell ref="N8:N9"/>
    <mergeCell ref="O13:O14"/>
    <mergeCell ref="P13:P14"/>
    <mergeCell ref="B8:B9"/>
    <mergeCell ref="C8:C9"/>
    <mergeCell ref="D8:D9"/>
    <mergeCell ref="J13:J14"/>
    <mergeCell ref="K13:K14"/>
    <mergeCell ref="L13:L14"/>
    <mergeCell ref="Q13:Q14"/>
    <mergeCell ref="B15:B16"/>
    <mergeCell ref="B17:C17"/>
    <mergeCell ref="B12:Q12"/>
    <mergeCell ref="B13:B14"/>
    <mergeCell ref="C13:C14"/>
    <mergeCell ref="D13:D14"/>
    <mergeCell ref="I13:I14"/>
    <mergeCell ref="M13:M14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3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3.281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10.140625" style="37" customWidth="1"/>
  </cols>
  <sheetData>
    <row r="2" spans="2:17" ht="12.75">
      <c r="B2" s="63" t="s">
        <v>1152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+Ejecución!A353</f>
        <v>214431</v>
      </c>
      <c r="C5" s="23" t="str">
        <f>+Ejecución!B353</f>
        <v>DESARROLLO DEL PLAN INTEGRAL DE SEGURIDAD Y CONVIVENCIA CIUDADANA</v>
      </c>
      <c r="D5" s="29">
        <f>+Ejecución!C353</f>
        <v>260000000</v>
      </c>
      <c r="E5" s="29">
        <f>+Ejecución!D353</f>
        <v>0</v>
      </c>
      <c r="F5" s="29">
        <f>+Ejecución!E353</f>
        <v>0</v>
      </c>
      <c r="G5" s="29">
        <f>+Ejecución!F353</f>
        <v>0</v>
      </c>
      <c r="H5" s="29">
        <f>+Ejecución!G353</f>
        <v>0</v>
      </c>
      <c r="I5" s="29">
        <f>+Ejecución!H353</f>
        <v>260000000</v>
      </c>
      <c r="J5" s="29">
        <f>+Ejecución!I353</f>
        <v>251224772</v>
      </c>
      <c r="K5" s="29">
        <f>+Ejecución!J353</f>
        <v>8775228</v>
      </c>
      <c r="L5" s="29">
        <f>+Ejecución!K353</f>
        <v>251224772</v>
      </c>
      <c r="M5" s="29">
        <f>+Ejecución!L353</f>
        <v>0</v>
      </c>
      <c r="N5" s="29">
        <f>+Ejecución!M353</f>
        <v>226104300</v>
      </c>
      <c r="O5" s="29">
        <f>+Ejecución!N353</f>
        <v>209880300</v>
      </c>
      <c r="P5" s="29">
        <f>+Ejecución!O353</f>
        <v>16224000</v>
      </c>
      <c r="Q5" s="35">
        <f>+L5/I5</f>
        <v>0.9662491230769231</v>
      </c>
    </row>
    <row r="6" spans="2:17" ht="33.75">
      <c r="B6" s="2" t="str">
        <f>+Ejecución!A354</f>
        <v>21443101</v>
      </c>
      <c r="C6" s="2" t="str">
        <f>+Ejecución!B354</f>
        <v>Mejoramiento en la toma de decisiones en materia de políticas públicas de seguridad y convivencia ciudadana en todo el Departamento de Nariño</v>
      </c>
      <c r="D6" s="13">
        <f>+Ejecución!C354</f>
        <v>260000000</v>
      </c>
      <c r="E6" s="13">
        <f>+Ejecución!D354</f>
        <v>0</v>
      </c>
      <c r="F6" s="13">
        <f>+Ejecución!E354</f>
        <v>0</v>
      </c>
      <c r="G6" s="13">
        <f>+Ejecución!F354</f>
        <v>0</v>
      </c>
      <c r="H6" s="13">
        <f>+Ejecución!G354</f>
        <v>0</v>
      </c>
      <c r="I6" s="13">
        <f>+Ejecución!H354</f>
        <v>260000000</v>
      </c>
      <c r="J6" s="13">
        <f>+Ejecución!I354</f>
        <v>251224772</v>
      </c>
      <c r="K6" s="13">
        <f>+Ejecución!J354</f>
        <v>8775228</v>
      </c>
      <c r="L6" s="13">
        <f>+Ejecución!K354</f>
        <v>251224772</v>
      </c>
      <c r="M6" s="13">
        <f>+Ejecución!L354</f>
        <v>0</v>
      </c>
      <c r="N6" s="13">
        <f>+Ejecución!M354</f>
        <v>226104300</v>
      </c>
      <c r="O6" s="13">
        <f>+Ejecución!N354</f>
        <v>209880300</v>
      </c>
      <c r="P6" s="13">
        <f>+Ejecución!O354</f>
        <v>16224000</v>
      </c>
      <c r="Q6" s="36">
        <f>+L6/I6</f>
        <v>0.9662491230769231</v>
      </c>
    </row>
    <row r="7" spans="2:17" s="31" customFormat="1" ht="12.75">
      <c r="B7" s="23" t="str">
        <f>+Ejecución!A359</f>
        <v>214433</v>
      </c>
      <c r="C7" s="23" t="str">
        <f>+Ejecución!B359</f>
        <v>PLAN DE ACCIÓN DE DERECHOS HUMANOS Y DIH</v>
      </c>
      <c r="D7" s="29">
        <f>+Ejecución!C359</f>
        <v>130000000</v>
      </c>
      <c r="E7" s="29">
        <f>+Ejecución!D359</f>
        <v>0</v>
      </c>
      <c r="F7" s="29">
        <f>+Ejecución!E359</f>
        <v>0</v>
      </c>
      <c r="G7" s="29">
        <f>+Ejecución!F359</f>
        <v>0</v>
      </c>
      <c r="H7" s="29">
        <f>+Ejecución!G359</f>
        <v>0</v>
      </c>
      <c r="I7" s="29">
        <f>+Ejecución!H359</f>
        <v>130000000</v>
      </c>
      <c r="J7" s="29">
        <f>+Ejecución!I359</f>
        <v>119461866</v>
      </c>
      <c r="K7" s="29">
        <f>+Ejecución!J359</f>
        <v>10538134</v>
      </c>
      <c r="L7" s="29">
        <f>+Ejecución!K359</f>
        <v>119461866</v>
      </c>
      <c r="M7" s="29">
        <f>+Ejecución!L359</f>
        <v>0</v>
      </c>
      <c r="N7" s="29">
        <f>+Ejecución!M359</f>
        <v>111977266</v>
      </c>
      <c r="O7" s="29">
        <f>+Ejecución!N359</f>
        <v>111977266</v>
      </c>
      <c r="P7" s="29">
        <f>+Ejecución!O359</f>
        <v>0</v>
      </c>
      <c r="Q7" s="35">
        <f>+L7/I7</f>
        <v>0.9189374307692307</v>
      </c>
    </row>
    <row r="8" spans="2:17" ht="22.5">
      <c r="B8" s="2" t="str">
        <f>+Ejecución!A360</f>
        <v>21443301</v>
      </c>
      <c r="C8" s="2" t="str">
        <f>+Ejecución!B360</f>
        <v>Ampliación del nivel de garantías de los derechos humanos y el derecho internacional humanitario en el departamento de Nariño </v>
      </c>
      <c r="D8" s="13">
        <f>+Ejecución!C360</f>
        <v>130000000</v>
      </c>
      <c r="E8" s="13">
        <f>+Ejecución!D360</f>
        <v>0</v>
      </c>
      <c r="F8" s="13">
        <f>+Ejecución!E360</f>
        <v>0</v>
      </c>
      <c r="G8" s="13">
        <f>+Ejecución!F360</f>
        <v>0</v>
      </c>
      <c r="H8" s="13">
        <f>+Ejecución!G360</f>
        <v>0</v>
      </c>
      <c r="I8" s="13">
        <f>+Ejecución!H360</f>
        <v>130000000</v>
      </c>
      <c r="J8" s="13">
        <f>+Ejecución!I360</f>
        <v>119461866</v>
      </c>
      <c r="K8" s="13">
        <f>+Ejecución!J360</f>
        <v>10538134</v>
      </c>
      <c r="L8" s="13">
        <f>+Ejecución!K360</f>
        <v>119461866</v>
      </c>
      <c r="M8" s="13">
        <f>+Ejecución!L360</f>
        <v>0</v>
      </c>
      <c r="N8" s="13">
        <f>+Ejecución!M360</f>
        <v>111977266</v>
      </c>
      <c r="O8" s="13">
        <f>+Ejecución!N360</f>
        <v>111977266</v>
      </c>
      <c r="P8" s="13">
        <f>+Ejecución!O360</f>
        <v>0</v>
      </c>
      <c r="Q8" s="36">
        <f>+L8/I8</f>
        <v>0.9189374307692307</v>
      </c>
    </row>
    <row r="9" spans="2:17" ht="12.75">
      <c r="B9" s="34"/>
      <c r="C9" s="34"/>
      <c r="D9" s="21"/>
      <c r="E9" s="21"/>
      <c r="F9" s="21"/>
      <c r="G9" s="21"/>
      <c r="H9" s="21"/>
      <c r="I9" s="21"/>
      <c r="J9" s="21"/>
      <c r="K9" s="21"/>
      <c r="L9" s="21">
        <f>+L8-N8</f>
        <v>7484600</v>
      </c>
      <c r="M9" s="21"/>
      <c r="N9" s="21"/>
      <c r="O9" s="21"/>
      <c r="P9" s="21"/>
      <c r="Q9" s="38"/>
    </row>
    <row r="10" spans="2:17" ht="12.75">
      <c r="B10" s="63" t="s">
        <v>1165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51" t="s">
        <v>1059</v>
      </c>
      <c r="C11" s="53" t="s">
        <v>1060</v>
      </c>
      <c r="D11" s="48" t="s">
        <v>1061</v>
      </c>
      <c r="E11" s="9" t="s">
        <v>1062</v>
      </c>
      <c r="F11" s="10"/>
      <c r="G11" s="10"/>
      <c r="H11" s="11"/>
      <c r="I11" s="48" t="s">
        <v>1063</v>
      </c>
      <c r="J11" s="48" t="s">
        <v>1064</v>
      </c>
      <c r="K11" s="48" t="s">
        <v>1065</v>
      </c>
      <c r="L11" s="48" t="s">
        <v>1066</v>
      </c>
      <c r="M11" s="48" t="s">
        <v>1067</v>
      </c>
      <c r="N11" s="48" t="s">
        <v>1068</v>
      </c>
      <c r="O11" s="48" t="s">
        <v>1069</v>
      </c>
      <c r="P11" s="48" t="s">
        <v>1070</v>
      </c>
      <c r="Q11" s="48" t="s">
        <v>1108</v>
      </c>
    </row>
    <row r="12" spans="2:17" ht="12.75">
      <c r="B12" s="52"/>
      <c r="C12" s="54"/>
      <c r="D12" s="49"/>
      <c r="E12" s="12" t="s">
        <v>1072</v>
      </c>
      <c r="F12" s="12" t="s">
        <v>1073</v>
      </c>
      <c r="G12" s="12" t="s">
        <v>1074</v>
      </c>
      <c r="H12" s="12" t="s">
        <v>1075</v>
      </c>
      <c r="I12" s="49"/>
      <c r="J12" s="49"/>
      <c r="K12" s="49"/>
      <c r="L12" s="49"/>
      <c r="M12" s="49"/>
      <c r="N12" s="49"/>
      <c r="O12" s="49"/>
      <c r="P12" s="49"/>
      <c r="Q12" s="50"/>
    </row>
    <row r="13" spans="2:17" s="31" customFormat="1" ht="12.75">
      <c r="B13" s="23" t="str">
        <f>+Ejecución!A431</f>
        <v>2151433</v>
      </c>
      <c r="C13" s="23" t="str">
        <f>+Ejecución!B431</f>
        <v>PLAN DE ACCIÓN DE DERECHOS HUMANOS Y DIH</v>
      </c>
      <c r="D13" s="29">
        <f>+Ejecución!C431</f>
        <v>800000000</v>
      </c>
      <c r="E13" s="29">
        <f>+Ejecución!D431</f>
        <v>0</v>
      </c>
      <c r="F13" s="29">
        <f>+Ejecución!E431</f>
        <v>0</v>
      </c>
      <c r="G13" s="29">
        <f>+Ejecución!F431</f>
        <v>0</v>
      </c>
      <c r="H13" s="29">
        <f>+Ejecución!G431</f>
        <v>0</v>
      </c>
      <c r="I13" s="29">
        <f>+Ejecución!H431</f>
        <v>800000000</v>
      </c>
      <c r="J13" s="29">
        <f>+Ejecución!I431</f>
        <v>595916800</v>
      </c>
      <c r="K13" s="29">
        <f>+Ejecución!J431</f>
        <v>204083200</v>
      </c>
      <c r="L13" s="29">
        <f>+Ejecución!K431</f>
        <v>595916800</v>
      </c>
      <c r="M13" s="29">
        <f>+Ejecución!L431</f>
        <v>0</v>
      </c>
      <c r="N13" s="29">
        <f>+Ejecución!M431</f>
        <v>245459650</v>
      </c>
      <c r="O13" s="29">
        <f>+Ejecución!N431</f>
        <v>214559650</v>
      </c>
      <c r="P13" s="29">
        <f>+Ejecución!O431</f>
        <v>30900000</v>
      </c>
      <c r="Q13" s="35">
        <f>+L13/I13</f>
        <v>0.744896</v>
      </c>
    </row>
    <row r="14" spans="2:17" ht="12.75">
      <c r="B14" s="2" t="str">
        <f>+Ejecución!A432</f>
        <v>215143301</v>
      </c>
      <c r="C14" s="2" t="str">
        <f>+Ejecución!B432</f>
        <v>Agenda y Plan Estratégico de Paz</v>
      </c>
      <c r="D14" s="13">
        <f>+Ejecución!C432</f>
        <v>800000000</v>
      </c>
      <c r="E14" s="13">
        <f>+Ejecución!D432</f>
        <v>0</v>
      </c>
      <c r="F14" s="13">
        <f>+Ejecución!E432</f>
        <v>0</v>
      </c>
      <c r="G14" s="13">
        <f>+Ejecución!F432</f>
        <v>0</v>
      </c>
      <c r="H14" s="13">
        <f>+Ejecución!G432</f>
        <v>0</v>
      </c>
      <c r="I14" s="13">
        <f>+Ejecución!H432</f>
        <v>800000000</v>
      </c>
      <c r="J14" s="13">
        <f>+Ejecución!I432</f>
        <v>595916800</v>
      </c>
      <c r="K14" s="13">
        <f>+Ejecución!J432</f>
        <v>204083200</v>
      </c>
      <c r="L14" s="13">
        <f>+Ejecución!K432</f>
        <v>595916800</v>
      </c>
      <c r="M14" s="13">
        <f>+Ejecución!L432</f>
        <v>0</v>
      </c>
      <c r="N14" s="13">
        <f>+Ejecución!M432</f>
        <v>245459650</v>
      </c>
      <c r="O14" s="13">
        <f>+Ejecución!N432</f>
        <v>214559650</v>
      </c>
      <c r="P14" s="13">
        <f>+Ejecución!O432</f>
        <v>30900000</v>
      </c>
      <c r="Q14" s="36">
        <f>+L14/I14</f>
        <v>0.744896</v>
      </c>
    </row>
    <row r="15" spans="10:12" ht="12.75">
      <c r="J15" s="30">
        <f>+I14-L14</f>
        <v>204083200</v>
      </c>
      <c r="L15" s="30">
        <f>+L14-O14</f>
        <v>381357150</v>
      </c>
    </row>
    <row r="16" spans="2:17" ht="12.75">
      <c r="B16" s="63" t="s">
        <v>1166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2:17" ht="12.75">
      <c r="B17" s="51" t="s">
        <v>1059</v>
      </c>
      <c r="C17" s="53" t="s">
        <v>1060</v>
      </c>
      <c r="D17" s="48" t="s">
        <v>1061</v>
      </c>
      <c r="E17" s="9" t="s">
        <v>1062</v>
      </c>
      <c r="F17" s="10"/>
      <c r="G17" s="10"/>
      <c r="H17" s="11"/>
      <c r="I17" s="48" t="s">
        <v>1063</v>
      </c>
      <c r="J17" s="48" t="s">
        <v>1064</v>
      </c>
      <c r="K17" s="48" t="s">
        <v>1065</v>
      </c>
      <c r="L17" s="48" t="s">
        <v>1066</v>
      </c>
      <c r="M17" s="48" t="s">
        <v>1067</v>
      </c>
      <c r="N17" s="48" t="s">
        <v>1068</v>
      </c>
      <c r="O17" s="48" t="s">
        <v>1069</v>
      </c>
      <c r="P17" s="48" t="s">
        <v>1070</v>
      </c>
      <c r="Q17" s="48" t="s">
        <v>1108</v>
      </c>
    </row>
    <row r="18" spans="2:17" ht="12.75">
      <c r="B18" s="52"/>
      <c r="C18" s="54"/>
      <c r="D18" s="49"/>
      <c r="E18" s="12" t="s">
        <v>1072</v>
      </c>
      <c r="F18" s="12" t="s">
        <v>1073</v>
      </c>
      <c r="G18" s="12" t="s">
        <v>1074</v>
      </c>
      <c r="H18" s="12" t="s">
        <v>1075</v>
      </c>
      <c r="I18" s="49"/>
      <c r="J18" s="49"/>
      <c r="K18" s="49"/>
      <c r="L18" s="49"/>
      <c r="M18" s="49"/>
      <c r="N18" s="49"/>
      <c r="O18" s="49"/>
      <c r="P18" s="49"/>
      <c r="Q18" s="50"/>
    </row>
    <row r="19" spans="2:17" s="31" customFormat="1" ht="22.5">
      <c r="B19" s="23" t="str">
        <f>+Ejecución!A492</f>
        <v>221431</v>
      </c>
      <c r="C19" s="23" t="str">
        <f>+Ejecución!B492</f>
        <v>DESARROLLO DEL PLAN INTEGRAL DE SEGURIDAD Y CONVIVENCIA CIUDADANA</v>
      </c>
      <c r="D19" s="29">
        <f>+Ejecución!C492</f>
        <v>158700000</v>
      </c>
      <c r="E19" s="29">
        <f>+Ejecución!D492</f>
        <v>0</v>
      </c>
      <c r="F19" s="29">
        <f>+Ejecución!E492</f>
        <v>0</v>
      </c>
      <c r="G19" s="29">
        <f>+Ejecución!F492</f>
        <v>0</v>
      </c>
      <c r="H19" s="29">
        <f>+Ejecución!G492</f>
        <v>0</v>
      </c>
      <c r="I19" s="29">
        <f>+Ejecución!H492</f>
        <v>158700000</v>
      </c>
      <c r="J19" s="29">
        <f>+Ejecución!I492</f>
        <v>125857948</v>
      </c>
      <c r="K19" s="29">
        <f>+Ejecución!J492</f>
        <v>32842052</v>
      </c>
      <c r="L19" s="29">
        <f>+Ejecución!K492</f>
        <v>125857948</v>
      </c>
      <c r="M19" s="29">
        <f>+Ejecución!L492</f>
        <v>0</v>
      </c>
      <c r="N19" s="29">
        <f>+Ejecución!M492</f>
        <v>117899423</v>
      </c>
      <c r="O19" s="29">
        <f>+Ejecución!N492</f>
        <v>117899423</v>
      </c>
      <c r="P19" s="29">
        <f>+Ejecución!O492</f>
        <v>0</v>
      </c>
      <c r="Q19" s="35">
        <f>+L19/I19</f>
        <v>0.7930557529930686</v>
      </c>
    </row>
    <row r="20" spans="2:17" ht="33.75">
      <c r="B20" s="2" t="str">
        <f>+Ejecución!A493</f>
        <v>22143101</v>
      </c>
      <c r="C20" s="2" t="str">
        <f>+Ejecución!B493</f>
        <v>Mejoramiento en la toma de decisiones en materia de políticas públicas de seguridad y convivencia ciudadana en todo el Departamento de Nariño</v>
      </c>
      <c r="D20" s="13">
        <f>+Ejecución!C493</f>
        <v>158700000</v>
      </c>
      <c r="E20" s="13">
        <f>+Ejecución!D493</f>
        <v>0</v>
      </c>
      <c r="F20" s="13">
        <f>+Ejecución!E493</f>
        <v>0</v>
      </c>
      <c r="G20" s="13">
        <f>+Ejecución!F493</f>
        <v>0</v>
      </c>
      <c r="H20" s="13">
        <f>+Ejecución!G493</f>
        <v>0</v>
      </c>
      <c r="I20" s="13">
        <f>+Ejecución!H493</f>
        <v>158700000</v>
      </c>
      <c r="J20" s="13">
        <f>+Ejecución!I493</f>
        <v>125857948</v>
      </c>
      <c r="K20" s="13">
        <f>+Ejecución!J493</f>
        <v>32842052</v>
      </c>
      <c r="L20" s="13">
        <f>+Ejecución!K493</f>
        <v>125857948</v>
      </c>
      <c r="M20" s="13">
        <f>+Ejecución!L493</f>
        <v>0</v>
      </c>
      <c r="N20" s="13">
        <f>+Ejecución!M493</f>
        <v>117899423</v>
      </c>
      <c r="O20" s="13">
        <f>+Ejecución!N493</f>
        <v>117899423</v>
      </c>
      <c r="P20" s="13">
        <f>+Ejecución!O493</f>
        <v>0</v>
      </c>
      <c r="Q20" s="36">
        <f>+L20/I20</f>
        <v>0.7930557529930686</v>
      </c>
    </row>
    <row r="21" spans="2:17" s="31" customFormat="1" ht="12.75">
      <c r="B21" s="23" t="str">
        <f>+Ejecución!A494</f>
        <v>221435</v>
      </c>
      <c r="C21" s="23" t="str">
        <f>+Ejecución!B494</f>
        <v>FONDO TERRITORIAL DE SEGURIDAD</v>
      </c>
      <c r="D21" s="29">
        <f>+Ejecución!C494</f>
        <v>1290300000</v>
      </c>
      <c r="E21" s="29">
        <f>+Ejecución!D494</f>
        <v>0</v>
      </c>
      <c r="F21" s="29">
        <f>+Ejecución!E494</f>
        <v>0</v>
      </c>
      <c r="G21" s="29">
        <f>+Ejecución!F494</f>
        <v>0</v>
      </c>
      <c r="H21" s="29">
        <f>+Ejecución!G494</f>
        <v>0</v>
      </c>
      <c r="I21" s="29">
        <f>+Ejecución!H494</f>
        <v>1290300000</v>
      </c>
      <c r="J21" s="29">
        <f>+Ejecución!I494</f>
        <v>772145653</v>
      </c>
      <c r="K21" s="29">
        <f>+Ejecución!J494</f>
        <v>518154347</v>
      </c>
      <c r="L21" s="29">
        <f>+Ejecución!K494</f>
        <v>772145653</v>
      </c>
      <c r="M21" s="29">
        <f>+Ejecución!L494</f>
        <v>0</v>
      </c>
      <c r="N21" s="29">
        <f>+Ejecución!M494</f>
        <v>620846520.5</v>
      </c>
      <c r="O21" s="29">
        <f>+Ejecución!N494</f>
        <v>548058404.5</v>
      </c>
      <c r="P21" s="29">
        <f>+Ejecución!O494</f>
        <v>72788116</v>
      </c>
      <c r="Q21" s="35">
        <f>+L21/I21</f>
        <v>0.5984233534836859</v>
      </c>
    </row>
    <row r="22" spans="2:17" ht="22.5">
      <c r="B22" s="2" t="str">
        <f>+Ejecución!A495</f>
        <v>22143501</v>
      </c>
      <c r="C22" s="2" t="str">
        <f>+Ejecución!B495</f>
        <v>Fortalecimiento de la fuerza pública y policía judicial para la prevención de delitos de alto impacto en el Departamento de Nariño</v>
      </c>
      <c r="D22" s="13">
        <f>+Ejecución!C495</f>
        <v>1290300000</v>
      </c>
      <c r="E22" s="13">
        <f>+Ejecución!D495</f>
        <v>0</v>
      </c>
      <c r="F22" s="13">
        <f>+Ejecución!E495</f>
        <v>0</v>
      </c>
      <c r="G22" s="13">
        <f>+Ejecución!F495</f>
        <v>0</v>
      </c>
      <c r="H22" s="13">
        <f>+Ejecución!G495</f>
        <v>0</v>
      </c>
      <c r="I22" s="13">
        <f>+Ejecución!H495</f>
        <v>1290300000</v>
      </c>
      <c r="J22" s="13">
        <f>+Ejecución!I495</f>
        <v>772145653</v>
      </c>
      <c r="K22" s="13">
        <f>+Ejecución!J495</f>
        <v>518154347</v>
      </c>
      <c r="L22" s="13">
        <f>+Ejecución!K495</f>
        <v>772145653</v>
      </c>
      <c r="M22" s="13">
        <f>+Ejecución!L495</f>
        <v>0</v>
      </c>
      <c r="N22" s="13">
        <f>+Ejecución!M495</f>
        <v>620846520.5</v>
      </c>
      <c r="O22" s="13">
        <f>+Ejecución!N495</f>
        <v>548058404.5</v>
      </c>
      <c r="P22" s="13">
        <f>+Ejecución!O495</f>
        <v>72788116</v>
      </c>
      <c r="Q22" s="36">
        <f>+L22/I22</f>
        <v>0.5984233534836859</v>
      </c>
    </row>
    <row r="24" spans="2:17" ht="12.75">
      <c r="B24" s="63" t="s">
        <v>1169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ht="12.75">
      <c r="B25" s="51" t="s">
        <v>1059</v>
      </c>
      <c r="C25" s="53" t="s">
        <v>1060</v>
      </c>
      <c r="D25" s="48" t="s">
        <v>1061</v>
      </c>
      <c r="E25" s="9" t="s">
        <v>1062</v>
      </c>
      <c r="F25" s="10"/>
      <c r="G25" s="10"/>
      <c r="H25" s="11"/>
      <c r="I25" s="48" t="s">
        <v>1063</v>
      </c>
      <c r="J25" s="48" t="s">
        <v>1064</v>
      </c>
      <c r="K25" s="48" t="s">
        <v>1065</v>
      </c>
      <c r="L25" s="48" t="s">
        <v>1066</v>
      </c>
      <c r="M25" s="48" t="s">
        <v>1067</v>
      </c>
      <c r="N25" s="48" t="s">
        <v>1068</v>
      </c>
      <c r="O25" s="48" t="s">
        <v>1069</v>
      </c>
      <c r="P25" s="48" t="s">
        <v>1070</v>
      </c>
      <c r="Q25" s="48" t="s">
        <v>1108</v>
      </c>
    </row>
    <row r="26" spans="2:17" ht="12.75">
      <c r="B26" s="52"/>
      <c r="C26" s="54"/>
      <c r="D26" s="49"/>
      <c r="E26" s="12" t="s">
        <v>1072</v>
      </c>
      <c r="F26" s="12" t="s">
        <v>1073</v>
      </c>
      <c r="G26" s="12" t="s">
        <v>1074</v>
      </c>
      <c r="H26" s="12" t="s">
        <v>1075</v>
      </c>
      <c r="I26" s="49"/>
      <c r="J26" s="49"/>
      <c r="K26" s="49"/>
      <c r="L26" s="49"/>
      <c r="M26" s="49"/>
      <c r="N26" s="49"/>
      <c r="O26" s="49"/>
      <c r="P26" s="49"/>
      <c r="Q26" s="50"/>
    </row>
    <row r="27" spans="2:17" s="31" customFormat="1" ht="12.75">
      <c r="B27" s="23" t="str">
        <f>+Ejecución!A561</f>
        <v>2231435</v>
      </c>
      <c r="C27" s="23" t="str">
        <f>+Ejecución!B561</f>
        <v>FONDO TERRITORIAL DE SEGURIDAD</v>
      </c>
      <c r="D27" s="29">
        <f>+Ejecución!C561</f>
        <v>600000000</v>
      </c>
      <c r="E27" s="29">
        <f>+Ejecución!D561</f>
        <v>7971562234.03</v>
      </c>
      <c r="F27" s="29">
        <f>+Ejecución!E561</f>
        <v>0</v>
      </c>
      <c r="G27" s="29">
        <f>+Ejecución!F561</f>
        <v>0</v>
      </c>
      <c r="H27" s="29">
        <f>+Ejecución!G561</f>
        <v>0</v>
      </c>
      <c r="I27" s="29">
        <f>+Ejecución!H561</f>
        <v>8571562234.03</v>
      </c>
      <c r="J27" s="29">
        <f>+Ejecución!I561</f>
        <v>1867206700.71</v>
      </c>
      <c r="K27" s="29">
        <f>+Ejecución!J561</f>
        <v>6704355533.32</v>
      </c>
      <c r="L27" s="29">
        <f>+Ejecución!K561</f>
        <v>1867206700.71</v>
      </c>
      <c r="M27" s="29">
        <f>+Ejecución!L561</f>
        <v>0</v>
      </c>
      <c r="N27" s="29">
        <f>+Ejecución!M561</f>
        <v>618102064.71</v>
      </c>
      <c r="O27" s="29">
        <f>+Ejecución!N561</f>
        <v>606431264.71</v>
      </c>
      <c r="P27" s="29">
        <f>+Ejecución!O561</f>
        <v>11670800</v>
      </c>
      <c r="Q27" s="35">
        <f>+L27/I27</f>
        <v>0.21783738479982026</v>
      </c>
    </row>
    <row r="28" spans="2:17" ht="12.75">
      <c r="B28" s="2" t="str">
        <f>+Ejecución!A562</f>
        <v>223143501</v>
      </c>
      <c r="C28" s="2" t="str">
        <f>+Ejecución!B562</f>
        <v>Otros Proyectos de Inversión</v>
      </c>
      <c r="D28" s="13">
        <f>+Ejecución!C562</f>
        <v>600000000</v>
      </c>
      <c r="E28" s="13">
        <f>+Ejecución!D562</f>
        <v>7971562234.03</v>
      </c>
      <c r="F28" s="13">
        <f>+Ejecución!E562</f>
        <v>0</v>
      </c>
      <c r="G28" s="13">
        <f>+Ejecución!F562</f>
        <v>0</v>
      </c>
      <c r="H28" s="13">
        <f>+Ejecución!G562</f>
        <v>0</v>
      </c>
      <c r="I28" s="13">
        <f>+Ejecución!H562</f>
        <v>8571562234.03</v>
      </c>
      <c r="J28" s="13">
        <f>+Ejecución!I562</f>
        <v>1867206700.71</v>
      </c>
      <c r="K28" s="13">
        <f>+Ejecución!J562</f>
        <v>6704355533.32</v>
      </c>
      <c r="L28" s="13">
        <f>+Ejecución!K562</f>
        <v>1867206700.71</v>
      </c>
      <c r="M28" s="13">
        <f>+Ejecución!L562</f>
        <v>0</v>
      </c>
      <c r="N28" s="13">
        <f>+Ejecución!M562</f>
        <v>618102064.71</v>
      </c>
      <c r="O28" s="13">
        <f>+Ejecución!N562</f>
        <v>606431264.71</v>
      </c>
      <c r="P28" s="13">
        <f>+Ejecución!O562</f>
        <v>11670800</v>
      </c>
      <c r="Q28" s="36">
        <f>+L28/I28</f>
        <v>0.21783738479982026</v>
      </c>
    </row>
    <row r="30" spans="2:17" ht="12.75">
      <c r="B30" s="62" t="s">
        <v>1192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ht="12.75">
      <c r="B31" s="51" t="s">
        <v>1059</v>
      </c>
      <c r="C31" s="53" t="s">
        <v>1060</v>
      </c>
      <c r="D31" s="48" t="s">
        <v>1061</v>
      </c>
      <c r="E31" s="9" t="s">
        <v>1062</v>
      </c>
      <c r="F31" s="10"/>
      <c r="G31" s="10"/>
      <c r="H31" s="11"/>
      <c r="I31" s="48" t="s">
        <v>1063</v>
      </c>
      <c r="J31" s="48" t="s">
        <v>1064</v>
      </c>
      <c r="K31" s="48" t="s">
        <v>1065</v>
      </c>
      <c r="L31" s="48" t="s">
        <v>1066</v>
      </c>
      <c r="M31" s="48" t="s">
        <v>1067</v>
      </c>
      <c r="N31" s="48" t="s">
        <v>1068</v>
      </c>
      <c r="O31" s="48" t="s">
        <v>1069</v>
      </c>
      <c r="P31" s="48" t="s">
        <v>1070</v>
      </c>
      <c r="Q31" s="66" t="s">
        <v>1071</v>
      </c>
    </row>
    <row r="32" spans="2:17" ht="12.75">
      <c r="B32" s="52"/>
      <c r="C32" s="54"/>
      <c r="D32" s="49"/>
      <c r="E32" s="12" t="s">
        <v>1072</v>
      </c>
      <c r="F32" s="12" t="s">
        <v>1073</v>
      </c>
      <c r="G32" s="12" t="s">
        <v>1074</v>
      </c>
      <c r="H32" s="12" t="s">
        <v>1075</v>
      </c>
      <c r="I32" s="49"/>
      <c r="J32" s="49"/>
      <c r="K32" s="49"/>
      <c r="L32" s="49"/>
      <c r="M32" s="49"/>
      <c r="N32" s="49"/>
      <c r="O32" s="49"/>
      <c r="P32" s="49"/>
      <c r="Q32" s="67"/>
    </row>
    <row r="33" spans="2:17" ht="12.75">
      <c r="B33" s="64"/>
      <c r="C33" s="25" t="s">
        <v>1105</v>
      </c>
      <c r="D33" s="26">
        <f>+D5+D7</f>
        <v>390000000</v>
      </c>
      <c r="E33" s="26">
        <f aca="true" t="shared" si="0" ref="E33:P33">+E5+E7</f>
        <v>0</v>
      </c>
      <c r="F33" s="26">
        <f t="shared" si="0"/>
        <v>0</v>
      </c>
      <c r="G33" s="26">
        <f t="shared" si="0"/>
        <v>0</v>
      </c>
      <c r="H33" s="26">
        <f t="shared" si="0"/>
        <v>0</v>
      </c>
      <c r="I33" s="26">
        <f t="shared" si="0"/>
        <v>390000000</v>
      </c>
      <c r="J33" s="26">
        <f t="shared" si="0"/>
        <v>370686638</v>
      </c>
      <c r="K33" s="26">
        <f t="shared" si="0"/>
        <v>19313362</v>
      </c>
      <c r="L33" s="26">
        <f t="shared" si="0"/>
        <v>370686638</v>
      </c>
      <c r="M33" s="26">
        <f t="shared" si="0"/>
        <v>0</v>
      </c>
      <c r="N33" s="26">
        <f t="shared" si="0"/>
        <v>338081566</v>
      </c>
      <c r="O33" s="26">
        <f t="shared" si="0"/>
        <v>321857566</v>
      </c>
      <c r="P33" s="26">
        <f t="shared" si="0"/>
        <v>16224000</v>
      </c>
      <c r="Q33" s="36">
        <f>+L33/I33</f>
        <v>0.950478558974359</v>
      </c>
    </row>
    <row r="34" spans="2:17" ht="12.75">
      <c r="B34" s="68"/>
      <c r="C34" s="25" t="s">
        <v>1113</v>
      </c>
      <c r="D34" s="26">
        <f>+D13</f>
        <v>800000000</v>
      </c>
      <c r="E34" s="26">
        <f aca="true" t="shared" si="1" ref="E34:P34">+E13</f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26">
        <f t="shared" si="1"/>
        <v>800000000</v>
      </c>
      <c r="J34" s="26">
        <f t="shared" si="1"/>
        <v>595916800</v>
      </c>
      <c r="K34" s="26">
        <f t="shared" si="1"/>
        <v>204083200</v>
      </c>
      <c r="L34" s="26">
        <f t="shared" si="1"/>
        <v>595916800</v>
      </c>
      <c r="M34" s="26">
        <f t="shared" si="1"/>
        <v>0</v>
      </c>
      <c r="N34" s="26">
        <f t="shared" si="1"/>
        <v>245459650</v>
      </c>
      <c r="O34" s="26">
        <f t="shared" si="1"/>
        <v>214559650</v>
      </c>
      <c r="P34" s="26">
        <f t="shared" si="1"/>
        <v>30900000</v>
      </c>
      <c r="Q34" s="36">
        <f>+L34/I34</f>
        <v>0.744896</v>
      </c>
    </row>
    <row r="35" spans="2:17" ht="12.75">
      <c r="B35" s="68"/>
      <c r="C35" s="25" t="s">
        <v>1080</v>
      </c>
      <c r="D35" s="26">
        <f>+D19+D21</f>
        <v>1449000000</v>
      </c>
      <c r="E35" s="26">
        <f aca="true" t="shared" si="2" ref="E35:P35">+E19+E21</f>
        <v>0</v>
      </c>
      <c r="F35" s="26">
        <f t="shared" si="2"/>
        <v>0</v>
      </c>
      <c r="G35" s="26">
        <f t="shared" si="2"/>
        <v>0</v>
      </c>
      <c r="H35" s="26">
        <f t="shared" si="2"/>
        <v>0</v>
      </c>
      <c r="I35" s="26">
        <f t="shared" si="2"/>
        <v>1449000000</v>
      </c>
      <c r="J35" s="26">
        <f t="shared" si="2"/>
        <v>898003601</v>
      </c>
      <c r="K35" s="26">
        <f t="shared" si="2"/>
        <v>550996399</v>
      </c>
      <c r="L35" s="26">
        <f t="shared" si="2"/>
        <v>898003601</v>
      </c>
      <c r="M35" s="26">
        <f t="shared" si="2"/>
        <v>0</v>
      </c>
      <c r="N35" s="26">
        <f t="shared" si="2"/>
        <v>738745943.5</v>
      </c>
      <c r="O35" s="26">
        <f t="shared" si="2"/>
        <v>665957827.5</v>
      </c>
      <c r="P35" s="26">
        <f t="shared" si="2"/>
        <v>72788116</v>
      </c>
      <c r="Q35" s="36">
        <f>+L35/I35</f>
        <v>0.6197402353347136</v>
      </c>
    </row>
    <row r="36" spans="2:17" ht="12.75">
      <c r="B36" s="65"/>
      <c r="C36" s="25" t="s">
        <v>1114</v>
      </c>
      <c r="D36" s="26">
        <f>+D27</f>
        <v>600000000</v>
      </c>
      <c r="E36" s="26">
        <f aca="true" t="shared" si="3" ref="E36:P36">+E27</f>
        <v>7971562234.03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8571562234.03</v>
      </c>
      <c r="J36" s="26">
        <f t="shared" si="3"/>
        <v>1867206700.71</v>
      </c>
      <c r="K36" s="26">
        <f t="shared" si="3"/>
        <v>6704355533.32</v>
      </c>
      <c r="L36" s="26">
        <f t="shared" si="3"/>
        <v>1867206700.71</v>
      </c>
      <c r="M36" s="26">
        <f t="shared" si="3"/>
        <v>0</v>
      </c>
      <c r="N36" s="26">
        <f t="shared" si="3"/>
        <v>618102064.71</v>
      </c>
      <c r="O36" s="26">
        <f t="shared" si="3"/>
        <v>606431264.71</v>
      </c>
      <c r="P36" s="26">
        <f t="shared" si="3"/>
        <v>11670800</v>
      </c>
      <c r="Q36" s="36">
        <f>+L36/I36</f>
        <v>0.21783738479982026</v>
      </c>
    </row>
    <row r="37" spans="2:17" ht="12.75">
      <c r="B37" s="61" t="s">
        <v>1193</v>
      </c>
      <c r="C37" s="61"/>
      <c r="D37" s="27">
        <f>SUM(D33:D36)</f>
        <v>3239000000</v>
      </c>
      <c r="E37" s="27">
        <f aca="true" t="shared" si="4" ref="E37:P37">SUM(E33:E36)</f>
        <v>7971562234.03</v>
      </c>
      <c r="F37" s="27">
        <f t="shared" si="4"/>
        <v>0</v>
      </c>
      <c r="G37" s="27">
        <f t="shared" si="4"/>
        <v>0</v>
      </c>
      <c r="H37" s="27">
        <f t="shared" si="4"/>
        <v>0</v>
      </c>
      <c r="I37" s="27">
        <f t="shared" si="4"/>
        <v>11210562234.029999</v>
      </c>
      <c r="J37" s="27">
        <f t="shared" si="4"/>
        <v>3731813739.71</v>
      </c>
      <c r="K37" s="27">
        <f t="shared" si="4"/>
        <v>7478748494.32</v>
      </c>
      <c r="L37" s="27">
        <f t="shared" si="4"/>
        <v>3731813739.71</v>
      </c>
      <c r="M37" s="27">
        <f t="shared" si="4"/>
        <v>0</v>
      </c>
      <c r="N37" s="27">
        <f t="shared" si="4"/>
        <v>1940389224.21</v>
      </c>
      <c r="O37" s="27">
        <f t="shared" si="4"/>
        <v>1808806308.21</v>
      </c>
      <c r="P37" s="27">
        <f t="shared" si="4"/>
        <v>131582916</v>
      </c>
      <c r="Q37" s="35">
        <f>+L37/I37</f>
        <v>0.33288372713207615</v>
      </c>
    </row>
  </sheetData>
  <sheetProtection/>
  <mergeCells count="67">
    <mergeCell ref="P31:P32"/>
    <mergeCell ref="Q31:Q32"/>
    <mergeCell ref="B33:B36"/>
    <mergeCell ref="B37:C37"/>
    <mergeCell ref="B30:Q30"/>
    <mergeCell ref="B31:B32"/>
    <mergeCell ref="C31:C32"/>
    <mergeCell ref="D31:D32"/>
    <mergeCell ref="I31:I32"/>
    <mergeCell ref="M31:M32"/>
    <mergeCell ref="O31:O32"/>
    <mergeCell ref="B25:B26"/>
    <mergeCell ref="C25:C26"/>
    <mergeCell ref="D25:D26"/>
    <mergeCell ref="J31:J32"/>
    <mergeCell ref="K31:K32"/>
    <mergeCell ref="L31:L32"/>
    <mergeCell ref="N31:N32"/>
    <mergeCell ref="I17:I18"/>
    <mergeCell ref="J17:J18"/>
    <mergeCell ref="K17:K18"/>
    <mergeCell ref="O25:O26"/>
    <mergeCell ref="P25:P26"/>
    <mergeCell ref="K25:K26"/>
    <mergeCell ref="L25:L26"/>
    <mergeCell ref="M25:M26"/>
    <mergeCell ref="N25:N26"/>
    <mergeCell ref="Q25:Q26"/>
    <mergeCell ref="O17:O18"/>
    <mergeCell ref="P17:P18"/>
    <mergeCell ref="Q17:Q18"/>
    <mergeCell ref="B24:Q24"/>
    <mergeCell ref="I11:I12"/>
    <mergeCell ref="J11:J12"/>
    <mergeCell ref="K11:K12"/>
    <mergeCell ref="I25:I26"/>
    <mergeCell ref="J25:J26"/>
    <mergeCell ref="O11:O12"/>
    <mergeCell ref="P11:P12"/>
    <mergeCell ref="Q11:Q12"/>
    <mergeCell ref="B16:Q16"/>
    <mergeCell ref="B17:B18"/>
    <mergeCell ref="C17:C18"/>
    <mergeCell ref="D17:D18"/>
    <mergeCell ref="L17:L18"/>
    <mergeCell ref="M17:M18"/>
    <mergeCell ref="N17:N18"/>
    <mergeCell ref="O3:O4"/>
    <mergeCell ref="P3:P4"/>
    <mergeCell ref="Q3:Q4"/>
    <mergeCell ref="B10:Q10"/>
    <mergeCell ref="B11:B12"/>
    <mergeCell ref="C11:C12"/>
    <mergeCell ref="D11:D12"/>
    <mergeCell ref="L11:L12"/>
    <mergeCell ref="M11:M12"/>
    <mergeCell ref="N11:N12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3.140625" style="0" customWidth="1"/>
    <col min="17" max="17" width="8.7109375" style="37" customWidth="1"/>
  </cols>
  <sheetData>
    <row r="2" spans="2:17" ht="12.75">
      <c r="B2" s="63" t="s">
        <v>1153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+Ejecución!A355</f>
        <v>214432</v>
      </c>
      <c r="C5" s="23" t="str">
        <f>+Ejecución!B355</f>
        <v>PLANES DE TRÁNSITO, EDUCACIÓN, DOTACIÓN DE EQUIPOS Y SEGURIDAD VIAL</v>
      </c>
      <c r="D5" s="29">
        <f>+Ejecución!C355</f>
        <v>900000000</v>
      </c>
      <c r="E5" s="29">
        <f>+Ejecución!D355</f>
        <v>0</v>
      </c>
      <c r="F5" s="29">
        <f>+Ejecución!E355</f>
        <v>0</v>
      </c>
      <c r="G5" s="29">
        <f>+Ejecución!F355</f>
        <v>118992762</v>
      </c>
      <c r="H5" s="29">
        <f>+Ejecución!G355</f>
        <v>118992762</v>
      </c>
      <c r="I5" s="29">
        <f>+Ejecución!H355</f>
        <v>900000000</v>
      </c>
      <c r="J5" s="29">
        <f>+Ejecución!I355</f>
        <v>739569288</v>
      </c>
      <c r="K5" s="29">
        <f>+Ejecución!J355</f>
        <v>160430712</v>
      </c>
      <c r="L5" s="29">
        <f>+Ejecución!K355</f>
        <v>739569288</v>
      </c>
      <c r="M5" s="29">
        <f>+Ejecución!L355</f>
        <v>0</v>
      </c>
      <c r="N5" s="29">
        <f>+Ejecución!M355</f>
        <v>467548015</v>
      </c>
      <c r="O5" s="29">
        <f>+Ejecución!N355</f>
        <v>459878215</v>
      </c>
      <c r="P5" s="29">
        <f>+Ejecución!O355</f>
        <v>7669800</v>
      </c>
      <c r="Q5" s="35">
        <f>+L5/I5</f>
        <v>0.8217436533333333</v>
      </c>
    </row>
    <row r="6" spans="2:17" ht="33.75">
      <c r="B6" s="2" t="str">
        <f>+Ejecución!A356</f>
        <v>21443201</v>
      </c>
      <c r="C6" s="2" t="str">
        <f>+Ejecución!B356</f>
        <v>Mantenimiento de la señalización vial  horizontal y vertical, en los  municipios más críticos o vulnerables en seguridad vial, que están dentro de la jurisdicción de</v>
      </c>
      <c r="D6" s="13">
        <f>+Ejecución!C356</f>
        <v>359027883</v>
      </c>
      <c r="E6" s="13">
        <f>+Ejecución!D356</f>
        <v>0</v>
      </c>
      <c r="F6" s="13">
        <f>+Ejecución!E356</f>
        <v>0</v>
      </c>
      <c r="G6" s="13">
        <f>+Ejecución!F356</f>
        <v>0</v>
      </c>
      <c r="H6" s="13">
        <f>+Ejecución!G356</f>
        <v>118992762</v>
      </c>
      <c r="I6" s="13">
        <f>+Ejecución!H356</f>
        <v>240035121</v>
      </c>
      <c r="J6" s="13">
        <f>+Ejecución!I356</f>
        <v>214131970</v>
      </c>
      <c r="K6" s="13">
        <f>+Ejecución!J356</f>
        <v>25903151</v>
      </c>
      <c r="L6" s="13">
        <f>+Ejecución!K356</f>
        <v>214131970</v>
      </c>
      <c r="M6" s="13">
        <f>+Ejecución!L356</f>
        <v>0</v>
      </c>
      <c r="N6" s="13">
        <f>+Ejecución!M356</f>
        <v>12979200</v>
      </c>
      <c r="O6" s="13">
        <f>+Ejecución!N356</f>
        <v>12979200</v>
      </c>
      <c r="P6" s="13">
        <f>+Ejecución!O356</f>
        <v>0</v>
      </c>
      <c r="Q6" s="36">
        <f>+L6/I6</f>
        <v>0.8920859960322223</v>
      </c>
    </row>
    <row r="7" spans="2:17" ht="33.75">
      <c r="B7" s="2" t="str">
        <f>+Ejecución!A357</f>
        <v>21443202</v>
      </c>
      <c r="C7" s="2" t="str">
        <f>+Ejecución!B357</f>
        <v>Fortalecimiento de la seguridad vial mediante la divulgación de actividades de prevención  en las líneas estratégicas de seguridad vial. - Multas</v>
      </c>
      <c r="D7" s="13">
        <f>+Ejecución!C357</f>
        <v>55000000</v>
      </c>
      <c r="E7" s="13">
        <f>+Ejecución!D357</f>
        <v>0</v>
      </c>
      <c r="F7" s="13">
        <f>+Ejecución!E357</f>
        <v>0</v>
      </c>
      <c r="G7" s="13">
        <f>+Ejecución!F357</f>
        <v>118992762</v>
      </c>
      <c r="H7" s="13">
        <f>+Ejecución!G357</f>
        <v>0</v>
      </c>
      <c r="I7" s="13">
        <f>+Ejecución!H357</f>
        <v>173992762</v>
      </c>
      <c r="J7" s="13">
        <f>+Ejecución!I357</f>
        <v>40000000</v>
      </c>
      <c r="K7" s="13">
        <f>+Ejecución!J357</f>
        <v>133992762</v>
      </c>
      <c r="L7" s="13">
        <f>+Ejecución!K357</f>
        <v>40000000</v>
      </c>
      <c r="M7" s="13">
        <f>+Ejecución!L357</f>
        <v>0</v>
      </c>
      <c r="N7" s="13">
        <f>+Ejecución!M357</f>
        <v>30000000</v>
      </c>
      <c r="O7" s="13">
        <f>+Ejecución!N357</f>
        <v>30000000</v>
      </c>
      <c r="P7" s="13">
        <f>+Ejecución!O357</f>
        <v>0</v>
      </c>
      <c r="Q7" s="36">
        <f>+L7/I7</f>
        <v>0.22989462055898624</v>
      </c>
    </row>
    <row r="8" spans="2:17" ht="33.75">
      <c r="B8" s="2" t="str">
        <f>+Ejecución!A358</f>
        <v>21443203</v>
      </c>
      <c r="C8" s="2" t="str">
        <f>+Ejecución!B358</f>
        <v>Fortalecimiento de los procesos: contravencional, de registros y seguridad vial  del Organismo de Tránsito Departamental, según la normatividad vigente.</v>
      </c>
      <c r="D8" s="13">
        <f>+Ejecución!C358</f>
        <v>485972117</v>
      </c>
      <c r="E8" s="13">
        <f>+Ejecución!D358</f>
        <v>0</v>
      </c>
      <c r="F8" s="13">
        <f>+Ejecución!E358</f>
        <v>0</v>
      </c>
      <c r="G8" s="13">
        <f>+Ejecución!F358</f>
        <v>0</v>
      </c>
      <c r="H8" s="13">
        <f>+Ejecución!G358</f>
        <v>0</v>
      </c>
      <c r="I8" s="13">
        <f>+Ejecución!H358</f>
        <v>485972117</v>
      </c>
      <c r="J8" s="13">
        <f>+Ejecución!I358</f>
        <v>485437318</v>
      </c>
      <c r="K8" s="13">
        <f>+Ejecución!J358</f>
        <v>534799</v>
      </c>
      <c r="L8" s="13">
        <f>+Ejecución!K358</f>
        <v>485437318</v>
      </c>
      <c r="M8" s="13">
        <f>+Ejecución!L358</f>
        <v>0</v>
      </c>
      <c r="N8" s="13">
        <f>+Ejecución!M358</f>
        <v>424568815</v>
      </c>
      <c r="O8" s="13">
        <f>+Ejecución!N358</f>
        <v>416899015</v>
      </c>
      <c r="P8" s="13">
        <f>+Ejecución!O358</f>
        <v>7669800</v>
      </c>
      <c r="Q8" s="36">
        <f>+L8/I8</f>
        <v>0.9988995273981943</v>
      </c>
    </row>
    <row r="10" spans="2:17" ht="12.75">
      <c r="B10" s="63" t="s">
        <v>1164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51" t="s">
        <v>1059</v>
      </c>
      <c r="C11" s="53" t="s">
        <v>1060</v>
      </c>
      <c r="D11" s="48" t="s">
        <v>1061</v>
      </c>
      <c r="E11" s="9" t="s">
        <v>1062</v>
      </c>
      <c r="F11" s="10"/>
      <c r="G11" s="10"/>
      <c r="H11" s="11"/>
      <c r="I11" s="48" t="s">
        <v>1063</v>
      </c>
      <c r="J11" s="48" t="s">
        <v>1064</v>
      </c>
      <c r="K11" s="48" t="s">
        <v>1065</v>
      </c>
      <c r="L11" s="48" t="s">
        <v>1066</v>
      </c>
      <c r="M11" s="48" t="s">
        <v>1067</v>
      </c>
      <c r="N11" s="48" t="s">
        <v>1068</v>
      </c>
      <c r="O11" s="48" t="s">
        <v>1069</v>
      </c>
      <c r="P11" s="48" t="s">
        <v>1070</v>
      </c>
      <c r="Q11" s="48" t="s">
        <v>1108</v>
      </c>
    </row>
    <row r="12" spans="2:17" ht="12.75">
      <c r="B12" s="52"/>
      <c r="C12" s="54"/>
      <c r="D12" s="49"/>
      <c r="E12" s="12" t="s">
        <v>1072</v>
      </c>
      <c r="F12" s="12" t="s">
        <v>1073</v>
      </c>
      <c r="G12" s="12" t="s">
        <v>1074</v>
      </c>
      <c r="H12" s="12" t="s">
        <v>1075</v>
      </c>
      <c r="I12" s="49"/>
      <c r="J12" s="49"/>
      <c r="K12" s="49"/>
      <c r="L12" s="49"/>
      <c r="M12" s="49"/>
      <c r="N12" s="49"/>
      <c r="O12" s="49"/>
      <c r="P12" s="49"/>
      <c r="Q12" s="50"/>
    </row>
    <row r="13" spans="2:17" s="31" customFormat="1" ht="22.5">
      <c r="B13" s="23" t="str">
        <f>+Ejecución!A429</f>
        <v>2151432</v>
      </c>
      <c r="C13" s="23" t="str">
        <f>+Ejecución!B429</f>
        <v>PLANES DE TRÁNSITO, EDUCACIÓN, DOTACIÓN DE EQUIPOS Y SEGURIDAD VIAL</v>
      </c>
      <c r="D13" s="29">
        <f>+Ejecución!C429</f>
        <v>60000000</v>
      </c>
      <c r="E13" s="29">
        <f>+Ejecución!D429</f>
        <v>381903665.55</v>
      </c>
      <c r="F13" s="29">
        <f>+Ejecución!E429</f>
        <v>0</v>
      </c>
      <c r="G13" s="29">
        <f>+Ejecución!F429</f>
        <v>0</v>
      </c>
      <c r="H13" s="29">
        <f>+Ejecución!G429</f>
        <v>0</v>
      </c>
      <c r="I13" s="29">
        <f>+Ejecución!H429</f>
        <v>441903665.55</v>
      </c>
      <c r="J13" s="29">
        <f>+Ejecución!I429</f>
        <v>23453331</v>
      </c>
      <c r="K13" s="29">
        <f>+Ejecución!J429</f>
        <v>418450334.55</v>
      </c>
      <c r="L13" s="29">
        <f>+Ejecución!K429</f>
        <v>23453331</v>
      </c>
      <c r="M13" s="29">
        <f>+Ejecución!L429</f>
        <v>0</v>
      </c>
      <c r="N13" s="29">
        <f>+Ejecución!M429</f>
        <v>10853331</v>
      </c>
      <c r="O13" s="29">
        <f>+Ejecución!N429</f>
        <v>2713333</v>
      </c>
      <c r="P13" s="29">
        <f>+Ejecución!O429</f>
        <v>8139998</v>
      </c>
      <c r="Q13" s="35">
        <f>+L13/I13</f>
        <v>0.05307340225569215</v>
      </c>
    </row>
    <row r="14" spans="2:17" ht="12.75">
      <c r="B14" s="2" t="str">
        <f>+Ejecución!A430</f>
        <v>215143201</v>
      </c>
      <c r="C14" s="2" t="str">
        <f>+Ejecución!B430</f>
        <v>Otros Proyectos de Inversión - Multas</v>
      </c>
      <c r="D14" s="13">
        <f>+Ejecución!C430</f>
        <v>60000000</v>
      </c>
      <c r="E14" s="13">
        <f>+Ejecución!D430</f>
        <v>381903665.55</v>
      </c>
      <c r="F14" s="13">
        <f>+Ejecución!E430</f>
        <v>0</v>
      </c>
      <c r="G14" s="13">
        <f>+Ejecución!F430</f>
        <v>0</v>
      </c>
      <c r="H14" s="13">
        <f>+Ejecución!G430</f>
        <v>0</v>
      </c>
      <c r="I14" s="13">
        <f>+Ejecución!H430</f>
        <v>441903665.55</v>
      </c>
      <c r="J14" s="13">
        <f>+Ejecución!I430</f>
        <v>23453331</v>
      </c>
      <c r="K14" s="13">
        <f>+Ejecución!J430</f>
        <v>418450334.55</v>
      </c>
      <c r="L14" s="13">
        <f>+Ejecución!K430</f>
        <v>23453331</v>
      </c>
      <c r="M14" s="13">
        <f>+Ejecución!L430</f>
        <v>0</v>
      </c>
      <c r="N14" s="13">
        <f>+Ejecución!M430</f>
        <v>10853331</v>
      </c>
      <c r="O14" s="13">
        <f>+Ejecución!N430</f>
        <v>2713333</v>
      </c>
      <c r="P14" s="13">
        <f>+Ejecución!O430</f>
        <v>8139998</v>
      </c>
      <c r="Q14" s="36">
        <f>+L14/I14</f>
        <v>0.05307340225569215</v>
      </c>
    </row>
    <row r="16" spans="2:17" ht="12.75">
      <c r="B16" s="62" t="s">
        <v>1191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2:17" ht="12.75">
      <c r="B17" s="51" t="s">
        <v>1059</v>
      </c>
      <c r="C17" s="53" t="s">
        <v>1060</v>
      </c>
      <c r="D17" s="48" t="s">
        <v>1061</v>
      </c>
      <c r="E17" s="9" t="s">
        <v>1062</v>
      </c>
      <c r="F17" s="10"/>
      <c r="G17" s="10"/>
      <c r="H17" s="11"/>
      <c r="I17" s="48" t="s">
        <v>1063</v>
      </c>
      <c r="J17" s="48" t="s">
        <v>1064</v>
      </c>
      <c r="K17" s="48" t="s">
        <v>1065</v>
      </c>
      <c r="L17" s="48" t="s">
        <v>1066</v>
      </c>
      <c r="M17" s="48" t="s">
        <v>1067</v>
      </c>
      <c r="N17" s="48" t="s">
        <v>1068</v>
      </c>
      <c r="O17" s="48" t="s">
        <v>1069</v>
      </c>
      <c r="P17" s="48" t="s">
        <v>1070</v>
      </c>
      <c r="Q17" s="66" t="s">
        <v>1071</v>
      </c>
    </row>
    <row r="18" spans="2:17" ht="12.75">
      <c r="B18" s="52"/>
      <c r="C18" s="54"/>
      <c r="D18" s="49"/>
      <c r="E18" s="12" t="s">
        <v>1072</v>
      </c>
      <c r="F18" s="12" t="s">
        <v>1073</v>
      </c>
      <c r="G18" s="12" t="s">
        <v>1074</v>
      </c>
      <c r="H18" s="12" t="s">
        <v>1075</v>
      </c>
      <c r="I18" s="49"/>
      <c r="J18" s="49"/>
      <c r="K18" s="49"/>
      <c r="L18" s="49"/>
      <c r="M18" s="49"/>
      <c r="N18" s="49"/>
      <c r="O18" s="49"/>
      <c r="P18" s="49"/>
      <c r="Q18" s="67"/>
    </row>
    <row r="19" spans="2:17" ht="12.75">
      <c r="B19" s="64"/>
      <c r="C19" s="25" t="s">
        <v>1105</v>
      </c>
      <c r="D19" s="26">
        <f>+D5</f>
        <v>900000000</v>
      </c>
      <c r="E19" s="26">
        <f aca="true" t="shared" si="0" ref="E19:P19">+E5</f>
        <v>0</v>
      </c>
      <c r="F19" s="26">
        <f t="shared" si="0"/>
        <v>0</v>
      </c>
      <c r="G19" s="26">
        <f t="shared" si="0"/>
        <v>118992762</v>
      </c>
      <c r="H19" s="26">
        <f t="shared" si="0"/>
        <v>118992762</v>
      </c>
      <c r="I19" s="26">
        <f t="shared" si="0"/>
        <v>900000000</v>
      </c>
      <c r="J19" s="26">
        <f t="shared" si="0"/>
        <v>739569288</v>
      </c>
      <c r="K19" s="26">
        <f t="shared" si="0"/>
        <v>160430712</v>
      </c>
      <c r="L19" s="26">
        <f t="shared" si="0"/>
        <v>739569288</v>
      </c>
      <c r="M19" s="26">
        <f t="shared" si="0"/>
        <v>0</v>
      </c>
      <c r="N19" s="26">
        <f t="shared" si="0"/>
        <v>467548015</v>
      </c>
      <c r="O19" s="26">
        <f t="shared" si="0"/>
        <v>459878215</v>
      </c>
      <c r="P19" s="26">
        <f t="shared" si="0"/>
        <v>7669800</v>
      </c>
      <c r="Q19" s="36">
        <f>+L19/I19</f>
        <v>0.8217436533333333</v>
      </c>
    </row>
    <row r="20" spans="2:17" ht="12.75">
      <c r="B20" s="68"/>
      <c r="C20" s="25" t="s">
        <v>1113</v>
      </c>
      <c r="D20" s="26">
        <f>+D13</f>
        <v>60000000</v>
      </c>
      <c r="E20" s="26">
        <f aca="true" t="shared" si="1" ref="E20:P20">+E13</f>
        <v>381903665.55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441903665.55</v>
      </c>
      <c r="J20" s="26">
        <f t="shared" si="1"/>
        <v>23453331</v>
      </c>
      <c r="K20" s="26">
        <f t="shared" si="1"/>
        <v>418450334.55</v>
      </c>
      <c r="L20" s="26">
        <f t="shared" si="1"/>
        <v>23453331</v>
      </c>
      <c r="M20" s="26">
        <f t="shared" si="1"/>
        <v>0</v>
      </c>
      <c r="N20" s="26">
        <f t="shared" si="1"/>
        <v>10853331</v>
      </c>
      <c r="O20" s="26">
        <f t="shared" si="1"/>
        <v>2713333</v>
      </c>
      <c r="P20" s="26">
        <f t="shared" si="1"/>
        <v>8139998</v>
      </c>
      <c r="Q20" s="36">
        <f>+L20/I20</f>
        <v>0.05307340225569215</v>
      </c>
    </row>
    <row r="21" spans="2:17" ht="12.75">
      <c r="B21" s="61" t="s">
        <v>1190</v>
      </c>
      <c r="C21" s="61"/>
      <c r="D21" s="27">
        <f>SUM(D19:D20)</f>
        <v>960000000</v>
      </c>
      <c r="E21" s="27">
        <f aca="true" t="shared" si="2" ref="E21:P21">SUM(E19:E20)</f>
        <v>381903665.55</v>
      </c>
      <c r="F21" s="27">
        <f t="shared" si="2"/>
        <v>0</v>
      </c>
      <c r="G21" s="27">
        <f t="shared" si="2"/>
        <v>118992762</v>
      </c>
      <c r="H21" s="27">
        <f t="shared" si="2"/>
        <v>118992762</v>
      </c>
      <c r="I21" s="27">
        <f t="shared" si="2"/>
        <v>1341903665.55</v>
      </c>
      <c r="J21" s="27">
        <f t="shared" si="2"/>
        <v>763022619</v>
      </c>
      <c r="K21" s="27">
        <f t="shared" si="2"/>
        <v>578881046.55</v>
      </c>
      <c r="L21" s="27">
        <f t="shared" si="2"/>
        <v>763022619</v>
      </c>
      <c r="M21" s="27">
        <f t="shared" si="2"/>
        <v>0</v>
      </c>
      <c r="N21" s="27">
        <f t="shared" si="2"/>
        <v>478401346</v>
      </c>
      <c r="O21" s="27">
        <f t="shared" si="2"/>
        <v>462591548</v>
      </c>
      <c r="P21" s="27">
        <f t="shared" si="2"/>
        <v>15809798</v>
      </c>
      <c r="Q21" s="35">
        <f>+L21/I21</f>
        <v>0.5686120685028931</v>
      </c>
    </row>
  </sheetData>
  <sheetProtection/>
  <mergeCells count="41">
    <mergeCell ref="Q17:Q18"/>
    <mergeCell ref="B19:B20"/>
    <mergeCell ref="B21:C21"/>
    <mergeCell ref="B16:Q16"/>
    <mergeCell ref="B17:B18"/>
    <mergeCell ref="C17:C18"/>
    <mergeCell ref="D17:D18"/>
    <mergeCell ref="I17:I18"/>
    <mergeCell ref="M17:M18"/>
    <mergeCell ref="B11:B12"/>
    <mergeCell ref="C11:C12"/>
    <mergeCell ref="D11:D12"/>
    <mergeCell ref="J17:J18"/>
    <mergeCell ref="K17:K18"/>
    <mergeCell ref="L17:L18"/>
    <mergeCell ref="O11:O12"/>
    <mergeCell ref="P11:P12"/>
    <mergeCell ref="N17:N18"/>
    <mergeCell ref="L11:L12"/>
    <mergeCell ref="M11:M12"/>
    <mergeCell ref="N11:N12"/>
    <mergeCell ref="O17:O18"/>
    <mergeCell ref="P17:P18"/>
    <mergeCell ref="Q11:Q12"/>
    <mergeCell ref="O3:O4"/>
    <mergeCell ref="P3:P4"/>
    <mergeCell ref="Q3:Q4"/>
    <mergeCell ref="B10:Q10"/>
    <mergeCell ref="I11:I12"/>
    <mergeCell ref="J11:J12"/>
    <mergeCell ref="K11:K12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22"/>
  <sheetViews>
    <sheetView zoomScalePageLayoutView="0" workbookViewId="0" topLeftCell="A1">
      <selection activeCell="I20" sqref="I20:O22"/>
    </sheetView>
  </sheetViews>
  <sheetFormatPr defaultColWidth="11.421875" defaultRowHeight="12.75"/>
  <cols>
    <col min="1" max="1" width="1.8515625" style="0" customWidth="1"/>
    <col min="3" max="3" width="50.7109375" style="0" customWidth="1"/>
    <col min="4" max="4" width="11.421875" style="0" customWidth="1"/>
    <col min="5" max="5" width="7.28125" style="0" customWidth="1"/>
    <col min="6" max="6" width="4.28125" style="0" customWidth="1"/>
    <col min="7" max="7" width="8.57421875" style="0" customWidth="1"/>
    <col min="8" max="8" width="10.421875" style="0" customWidth="1"/>
    <col min="10" max="10" width="14.8515625" style="0" customWidth="1"/>
    <col min="11" max="11" width="11.421875" style="0" customWidth="1"/>
    <col min="12" max="12" width="12.8515625" style="0" bestFit="1" customWidth="1"/>
    <col min="13" max="13" width="11.421875" style="0" customWidth="1"/>
    <col min="14" max="14" width="12.421875" style="0" customWidth="1"/>
    <col min="16" max="16" width="12.28125" style="0" customWidth="1"/>
    <col min="17" max="17" width="11.421875" style="37" customWidth="1"/>
  </cols>
  <sheetData>
    <row r="2" spans="2:17" ht="12.75">
      <c r="B2" s="63" t="s">
        <v>1154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+Ejecución!A361</f>
        <v>214434</v>
      </c>
      <c r="C5" s="23" t="str">
        <f>+Ejecución!B361</f>
        <v>ATENCIÓN Y APOYO A LA POBLACIÓN DESPLAZADA POR LA VIOLENCIA </v>
      </c>
      <c r="D5" s="29">
        <f>+Ejecución!C361</f>
        <v>900000000</v>
      </c>
      <c r="E5" s="29">
        <f>+Ejecución!D361</f>
        <v>0</v>
      </c>
      <c r="F5" s="29">
        <f>+Ejecución!E361</f>
        <v>0</v>
      </c>
      <c r="G5" s="29">
        <f>+Ejecución!F361</f>
        <v>0</v>
      </c>
      <c r="H5" s="29">
        <f>+Ejecución!G361</f>
        <v>0</v>
      </c>
      <c r="I5" s="29">
        <f>+Ejecución!H361</f>
        <v>900000000</v>
      </c>
      <c r="J5" s="29">
        <f>+Ejecución!I361</f>
        <v>849608000</v>
      </c>
      <c r="K5" s="29">
        <f>+Ejecución!J361</f>
        <v>50392000</v>
      </c>
      <c r="L5" s="29">
        <f>+Ejecución!K361</f>
        <v>849608000</v>
      </c>
      <c r="M5" s="29">
        <f>+Ejecución!L361</f>
        <v>0</v>
      </c>
      <c r="N5" s="29">
        <f>+Ejecución!M361</f>
        <v>469386520</v>
      </c>
      <c r="O5" s="29">
        <f>+Ejecución!N361</f>
        <v>428596920</v>
      </c>
      <c r="P5" s="29">
        <f>+Ejecución!O361</f>
        <v>40789600</v>
      </c>
      <c r="Q5" s="35">
        <f aca="true" t="shared" si="0" ref="Q5:Q10">+L5/I5</f>
        <v>0.9440088888888889</v>
      </c>
    </row>
    <row r="6" spans="2:17" ht="22.5">
      <c r="B6" s="2" t="str">
        <f>+Ejecución!A362</f>
        <v>21443401</v>
      </c>
      <c r="C6" s="2" t="str">
        <f>+Ejecución!B362</f>
        <v>Fortalecimiento y coordinación para las victimas del conflicto armado en el nivel departamental y municipal de Nariño</v>
      </c>
      <c r="D6" s="13">
        <f>+Ejecución!C362</f>
        <v>94987200</v>
      </c>
      <c r="E6" s="13">
        <f>+Ejecución!D362</f>
        <v>0</v>
      </c>
      <c r="F6" s="13">
        <f>+Ejecución!E362</f>
        <v>0</v>
      </c>
      <c r="G6" s="13">
        <f>+Ejecución!F362</f>
        <v>0</v>
      </c>
      <c r="H6" s="13">
        <f>+Ejecución!G362</f>
        <v>0</v>
      </c>
      <c r="I6" s="13">
        <f>+Ejecución!H362</f>
        <v>94987200</v>
      </c>
      <c r="J6" s="13">
        <f>+Ejecución!I362</f>
        <v>94987200</v>
      </c>
      <c r="K6" s="13">
        <f>+Ejecución!J362</f>
        <v>0</v>
      </c>
      <c r="L6" s="13">
        <f>+Ejecución!K362</f>
        <v>94987200</v>
      </c>
      <c r="M6" s="13">
        <f>+Ejecución!L362</f>
        <v>0</v>
      </c>
      <c r="N6" s="13">
        <f>+Ejecución!M362</f>
        <v>65621440</v>
      </c>
      <c r="O6" s="13">
        <f>+Ejecución!N362</f>
        <v>65621440</v>
      </c>
      <c r="P6" s="13">
        <f>+Ejecución!O362</f>
        <v>0</v>
      </c>
      <c r="Q6" s="36">
        <f t="shared" si="0"/>
        <v>1</v>
      </c>
    </row>
    <row r="7" spans="2:17" ht="22.5">
      <c r="B7" s="2" t="str">
        <f>+Ejecución!A363</f>
        <v>21443402</v>
      </c>
      <c r="C7" s="2" t="str">
        <f>+Ejecución!B363</f>
        <v>Apoyo a la asistencia humanitaria para la población victima del conflicto armado en el departamento de Nariño</v>
      </c>
      <c r="D7" s="13">
        <f>+Ejecución!C363</f>
        <v>160200000</v>
      </c>
      <c r="E7" s="13">
        <f>+Ejecución!D363</f>
        <v>0</v>
      </c>
      <c r="F7" s="13">
        <f>+Ejecución!E363</f>
        <v>0</v>
      </c>
      <c r="G7" s="13">
        <f>+Ejecución!F363</f>
        <v>0</v>
      </c>
      <c r="H7" s="13">
        <f>+Ejecución!G363</f>
        <v>0</v>
      </c>
      <c r="I7" s="13">
        <f>+Ejecución!H363</f>
        <v>160200000</v>
      </c>
      <c r="J7" s="13">
        <f>+Ejecución!I363</f>
        <v>130900000</v>
      </c>
      <c r="K7" s="13">
        <f>+Ejecución!J363</f>
        <v>29300000</v>
      </c>
      <c r="L7" s="13">
        <f>+Ejecución!K363</f>
        <v>130900000</v>
      </c>
      <c r="M7" s="13">
        <f>+Ejecución!L363</f>
        <v>0</v>
      </c>
      <c r="N7" s="13">
        <f>+Ejecución!M363</f>
        <v>66700000</v>
      </c>
      <c r="O7" s="13">
        <f>+Ejecución!N363</f>
        <v>37400000</v>
      </c>
      <c r="P7" s="13">
        <f>+Ejecución!O363</f>
        <v>29300000</v>
      </c>
      <c r="Q7" s="36">
        <f t="shared" si="0"/>
        <v>0.817103620474407</v>
      </c>
    </row>
    <row r="8" spans="2:17" ht="22.5">
      <c r="B8" s="2" t="str">
        <f>+Ejecución!A364</f>
        <v>21443403</v>
      </c>
      <c r="C8" s="2" t="str">
        <f>+Ejecución!B364</f>
        <v>Fortalecimiento a la participación efectiva de las victimas del conflicto armado en el departamento de Nariño</v>
      </c>
      <c r="D8" s="13">
        <f>+Ejecución!C364</f>
        <v>156937600</v>
      </c>
      <c r="E8" s="13">
        <f>+Ejecución!D364</f>
        <v>0</v>
      </c>
      <c r="F8" s="13">
        <f>+Ejecución!E364</f>
        <v>0</v>
      </c>
      <c r="G8" s="13">
        <f>+Ejecución!F364</f>
        <v>0</v>
      </c>
      <c r="H8" s="13">
        <f>+Ejecución!G364</f>
        <v>0</v>
      </c>
      <c r="I8" s="13">
        <f>+Ejecución!H364</f>
        <v>156937600</v>
      </c>
      <c r="J8" s="13">
        <f>+Ejecución!I364</f>
        <v>156457600</v>
      </c>
      <c r="K8" s="13">
        <f>+Ejecución!J364</f>
        <v>480000</v>
      </c>
      <c r="L8" s="13">
        <f>+Ejecución!K364</f>
        <v>156457600</v>
      </c>
      <c r="M8" s="13">
        <f>+Ejecución!L364</f>
        <v>0</v>
      </c>
      <c r="N8" s="13">
        <f>+Ejecución!M364</f>
        <v>81830400</v>
      </c>
      <c r="O8" s="13">
        <f>+Ejecución!N364</f>
        <v>81830400</v>
      </c>
      <c r="P8" s="13">
        <f>+Ejecución!O364</f>
        <v>0</v>
      </c>
      <c r="Q8" s="36">
        <f t="shared" si="0"/>
        <v>0.9969414595355096</v>
      </c>
    </row>
    <row r="9" spans="2:17" ht="22.5">
      <c r="B9" s="2" t="str">
        <f>+Ejecución!A365</f>
        <v>21443404</v>
      </c>
      <c r="C9" s="2" t="str">
        <f>+Ejecución!B365</f>
        <v>Implementación de medidas de reparación para la población victima del conflicto armado en el departamento de Nariño</v>
      </c>
      <c r="D9" s="13">
        <f>+Ejecución!C365</f>
        <v>307875200</v>
      </c>
      <c r="E9" s="13">
        <f>+Ejecución!D365</f>
        <v>0</v>
      </c>
      <c r="F9" s="13">
        <f>+Ejecución!E365</f>
        <v>0</v>
      </c>
      <c r="G9" s="13">
        <f>+Ejecución!F365</f>
        <v>0</v>
      </c>
      <c r="H9" s="13">
        <f>+Ejecución!G365</f>
        <v>0</v>
      </c>
      <c r="I9" s="13">
        <f>+Ejecución!H365</f>
        <v>307875200</v>
      </c>
      <c r="J9" s="13">
        <f>+Ejecución!I365</f>
        <v>296997600</v>
      </c>
      <c r="K9" s="13">
        <f>+Ejecución!J365</f>
        <v>10877600</v>
      </c>
      <c r="L9" s="13">
        <f>+Ejecución!K365</f>
        <v>296997600</v>
      </c>
      <c r="M9" s="13">
        <f>+Ejecución!L365</f>
        <v>0</v>
      </c>
      <c r="N9" s="13">
        <f>+Ejecución!M365</f>
        <v>156680000</v>
      </c>
      <c r="O9" s="13">
        <f>+Ejecución!N365</f>
        <v>147690400</v>
      </c>
      <c r="P9" s="13">
        <f>+Ejecución!O365</f>
        <v>8989600</v>
      </c>
      <c r="Q9" s="36">
        <f t="shared" si="0"/>
        <v>0.964668800864766</v>
      </c>
    </row>
    <row r="10" spans="2:17" ht="22.5">
      <c r="B10" s="2" t="str">
        <f>+Ejecución!A366</f>
        <v>21443405</v>
      </c>
      <c r="C10" s="2" t="str">
        <f>+Ejecución!B366</f>
        <v>Apoyo a la prevención y protección de la población victima del conflicto armado en el departamento de Nariño</v>
      </c>
      <c r="D10" s="13">
        <f>+Ejecución!C366</f>
        <v>180000000</v>
      </c>
      <c r="E10" s="13">
        <f>+Ejecución!D366</f>
        <v>0</v>
      </c>
      <c r="F10" s="13">
        <f>+Ejecución!E366</f>
        <v>0</v>
      </c>
      <c r="G10" s="13">
        <f>+Ejecución!F366</f>
        <v>0</v>
      </c>
      <c r="H10" s="13">
        <f>+Ejecución!G366</f>
        <v>0</v>
      </c>
      <c r="I10" s="13">
        <f>+Ejecución!H366</f>
        <v>180000000</v>
      </c>
      <c r="J10" s="13">
        <f>+Ejecución!I366</f>
        <v>170265600</v>
      </c>
      <c r="K10" s="13">
        <f>+Ejecución!J366</f>
        <v>9734400</v>
      </c>
      <c r="L10" s="13">
        <f>+Ejecución!K366</f>
        <v>170265600</v>
      </c>
      <c r="M10" s="13">
        <f>+Ejecución!L366</f>
        <v>0</v>
      </c>
      <c r="N10" s="13">
        <f>+Ejecución!M366</f>
        <v>98554680</v>
      </c>
      <c r="O10" s="13">
        <f>+Ejecución!N366</f>
        <v>96054680</v>
      </c>
      <c r="P10" s="13">
        <f>+Ejecución!O366</f>
        <v>2500000</v>
      </c>
      <c r="Q10" s="36">
        <f t="shared" si="0"/>
        <v>0.94592</v>
      </c>
    </row>
    <row r="12" spans="2:17" ht="12.75">
      <c r="B12" s="62" t="s">
        <v>1189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2:17" ht="12.75">
      <c r="B13" s="51" t="s">
        <v>1059</v>
      </c>
      <c r="C13" s="53" t="s">
        <v>1060</v>
      </c>
      <c r="D13" s="48" t="s">
        <v>1061</v>
      </c>
      <c r="E13" s="9" t="s">
        <v>1062</v>
      </c>
      <c r="F13" s="10"/>
      <c r="G13" s="10"/>
      <c r="H13" s="11"/>
      <c r="I13" s="48" t="s">
        <v>1063</v>
      </c>
      <c r="J13" s="48" t="s">
        <v>1064</v>
      </c>
      <c r="K13" s="48" t="s">
        <v>1065</v>
      </c>
      <c r="L13" s="48" t="s">
        <v>1066</v>
      </c>
      <c r="M13" s="48" t="s">
        <v>1067</v>
      </c>
      <c r="N13" s="48" t="s">
        <v>1068</v>
      </c>
      <c r="O13" s="48" t="s">
        <v>1069</v>
      </c>
      <c r="P13" s="48" t="s">
        <v>1070</v>
      </c>
      <c r="Q13" s="66" t="s">
        <v>1071</v>
      </c>
    </row>
    <row r="14" spans="2:17" ht="12.75">
      <c r="B14" s="52"/>
      <c r="C14" s="54"/>
      <c r="D14" s="49"/>
      <c r="E14" s="12" t="s">
        <v>1072</v>
      </c>
      <c r="F14" s="12" t="s">
        <v>1073</v>
      </c>
      <c r="G14" s="12" t="s">
        <v>1074</v>
      </c>
      <c r="H14" s="12" t="s">
        <v>1075</v>
      </c>
      <c r="I14" s="49"/>
      <c r="J14" s="49"/>
      <c r="K14" s="49"/>
      <c r="L14" s="49"/>
      <c r="M14" s="49"/>
      <c r="N14" s="49"/>
      <c r="O14" s="49"/>
      <c r="P14" s="49"/>
      <c r="Q14" s="67"/>
    </row>
    <row r="15" spans="2:17" ht="12.75">
      <c r="B15" s="24"/>
      <c r="C15" s="25" t="s">
        <v>1105</v>
      </c>
      <c r="D15" s="26">
        <f>+D5</f>
        <v>900000000</v>
      </c>
      <c r="E15" s="26">
        <f aca="true" t="shared" si="1" ref="E15:P15">+E5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900000000</v>
      </c>
      <c r="J15" s="26">
        <f t="shared" si="1"/>
        <v>849608000</v>
      </c>
      <c r="K15" s="26">
        <f t="shared" si="1"/>
        <v>50392000</v>
      </c>
      <c r="L15" s="26">
        <f t="shared" si="1"/>
        <v>849608000</v>
      </c>
      <c r="M15" s="26">
        <f t="shared" si="1"/>
        <v>0</v>
      </c>
      <c r="N15" s="26">
        <f t="shared" si="1"/>
        <v>469386520</v>
      </c>
      <c r="O15" s="26">
        <f t="shared" si="1"/>
        <v>428596920</v>
      </c>
      <c r="P15" s="26">
        <f t="shared" si="1"/>
        <v>40789600</v>
      </c>
      <c r="Q15" s="36">
        <f>+L15/I15</f>
        <v>0.9440088888888889</v>
      </c>
    </row>
    <row r="16" spans="2:17" ht="12.75">
      <c r="B16" s="61" t="s">
        <v>1188</v>
      </c>
      <c r="C16" s="61"/>
      <c r="D16" s="27">
        <f aca="true" t="shared" si="2" ref="D16:P16">SUM(D15:D15)</f>
        <v>900000000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900000000</v>
      </c>
      <c r="J16" s="27">
        <f t="shared" si="2"/>
        <v>849608000</v>
      </c>
      <c r="K16" s="27">
        <f t="shared" si="2"/>
        <v>50392000</v>
      </c>
      <c r="L16" s="27">
        <f t="shared" si="2"/>
        <v>849608000</v>
      </c>
      <c r="M16" s="27">
        <f t="shared" si="2"/>
        <v>0</v>
      </c>
      <c r="N16" s="27">
        <f t="shared" si="2"/>
        <v>469386520</v>
      </c>
      <c r="O16" s="27">
        <f t="shared" si="2"/>
        <v>428596920</v>
      </c>
      <c r="P16" s="27">
        <f t="shared" si="2"/>
        <v>40789600</v>
      </c>
      <c r="Q16" s="35">
        <f>+L16/I16</f>
        <v>0.9440088888888889</v>
      </c>
    </row>
    <row r="21" spans="9:15" ht="12.75">
      <c r="I21" s="30"/>
      <c r="J21" s="30"/>
      <c r="O21" s="30"/>
    </row>
    <row r="22" spans="12:13" ht="12.75">
      <c r="L22" s="30"/>
      <c r="M22" s="30"/>
    </row>
  </sheetData>
  <sheetProtection/>
  <mergeCells count="27">
    <mergeCell ref="B16:C16"/>
    <mergeCell ref="L13:L14"/>
    <mergeCell ref="M13:M14"/>
    <mergeCell ref="N13:N14"/>
    <mergeCell ref="O13:O14"/>
    <mergeCell ref="P13:P14"/>
    <mergeCell ref="K13:K14"/>
    <mergeCell ref="Q13:Q14"/>
    <mergeCell ref="O3:O4"/>
    <mergeCell ref="P3:P4"/>
    <mergeCell ref="Q3:Q4"/>
    <mergeCell ref="B12:Q12"/>
    <mergeCell ref="B13:B14"/>
    <mergeCell ref="C13:C14"/>
    <mergeCell ref="D13:D14"/>
    <mergeCell ref="I13:I14"/>
    <mergeCell ref="J13:J1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9.421875" style="37" customWidth="1"/>
  </cols>
  <sheetData>
    <row r="2" spans="2:17" ht="12.75">
      <c r="B2" s="63" t="s">
        <v>1155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+Ejecución!A367</f>
        <v>2145</v>
      </c>
      <c r="C5" s="23" t="str">
        <f>+Ejecución!B367</f>
        <v>INVERSIÓN CON RECURSOS DEL MONOPOLIO</v>
      </c>
      <c r="D5" s="29">
        <f>+Ejecución!C367</f>
        <v>6638996824</v>
      </c>
      <c r="E5" s="29">
        <f>+Ejecución!D367</f>
        <v>942359709</v>
      </c>
      <c r="F5" s="29">
        <f>+Ejecución!E367</f>
        <v>0</v>
      </c>
      <c r="G5" s="29">
        <f>+Ejecución!F367</f>
        <v>1323023780.6</v>
      </c>
      <c r="H5" s="29">
        <f>+Ejecución!G367</f>
        <v>0</v>
      </c>
      <c r="I5" s="29">
        <f>+Ejecución!H367</f>
        <v>8904380313.6</v>
      </c>
      <c r="J5" s="29">
        <f>+Ejecución!I367</f>
        <v>4640216919</v>
      </c>
      <c r="K5" s="29">
        <f>+Ejecución!J367</f>
        <v>4264163394.6</v>
      </c>
      <c r="L5" s="29">
        <f>+Ejecución!K367</f>
        <v>4640216919</v>
      </c>
      <c r="M5" s="29">
        <f>+Ejecución!L367</f>
        <v>0</v>
      </c>
      <c r="N5" s="29">
        <f>+Ejecución!M367</f>
        <v>4235665997</v>
      </c>
      <c r="O5" s="29">
        <f>+Ejecución!N367</f>
        <v>2508360176</v>
      </c>
      <c r="P5" s="29">
        <f>+Ejecución!O367</f>
        <v>1727305821</v>
      </c>
      <c r="Q5" s="35">
        <f>+L5/I5</f>
        <v>0.5211162097280166</v>
      </c>
    </row>
    <row r="6" spans="2:17" ht="12.75">
      <c r="B6" s="2" t="str">
        <f>+Ejecución!A368</f>
        <v>214501</v>
      </c>
      <c r="C6" s="2" t="str">
        <f>+Ejecución!B368</f>
        <v>Otros Proyectos de Inversión</v>
      </c>
      <c r="D6" s="13">
        <f>+Ejecución!C368</f>
        <v>6638996824</v>
      </c>
      <c r="E6" s="13">
        <f>+Ejecución!D368</f>
        <v>942359709</v>
      </c>
      <c r="F6" s="13">
        <f>+Ejecución!E368</f>
        <v>0</v>
      </c>
      <c r="G6" s="13">
        <f>+Ejecución!F368</f>
        <v>1323023780.6</v>
      </c>
      <c r="H6" s="13">
        <f>+Ejecución!G368</f>
        <v>0</v>
      </c>
      <c r="I6" s="13">
        <f>+Ejecución!H368</f>
        <v>8904380313.6</v>
      </c>
      <c r="J6" s="13">
        <f>+Ejecución!I368</f>
        <v>4640216919</v>
      </c>
      <c r="K6" s="13">
        <f>+Ejecución!J368</f>
        <v>4264163394.6</v>
      </c>
      <c r="L6" s="13">
        <f>+Ejecución!K368</f>
        <v>4640216919</v>
      </c>
      <c r="M6" s="13">
        <f>+Ejecución!L368</f>
        <v>0</v>
      </c>
      <c r="N6" s="13">
        <f>+Ejecución!M368</f>
        <v>4235665997</v>
      </c>
      <c r="O6" s="13">
        <f>+Ejecución!N368</f>
        <v>2508360176</v>
      </c>
      <c r="P6" s="13">
        <f>+Ejecución!O368</f>
        <v>1727305821</v>
      </c>
      <c r="Q6" s="36">
        <f>+L6/I6</f>
        <v>0.5211162097280166</v>
      </c>
    </row>
    <row r="8" spans="2:17" ht="12.75">
      <c r="B8" s="62" t="s">
        <v>1186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66" t="s">
        <v>1071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67"/>
    </row>
    <row r="11" spans="2:17" ht="12.75">
      <c r="B11" s="24"/>
      <c r="C11" s="25" t="s">
        <v>1105</v>
      </c>
      <c r="D11" s="26">
        <f>+D5</f>
        <v>6638996824</v>
      </c>
      <c r="E11" s="26">
        <f aca="true" t="shared" si="0" ref="E11:P11">+E5</f>
        <v>942359709</v>
      </c>
      <c r="F11" s="26">
        <f t="shared" si="0"/>
        <v>0</v>
      </c>
      <c r="G11" s="26">
        <f t="shared" si="0"/>
        <v>1323023780.6</v>
      </c>
      <c r="H11" s="26">
        <f t="shared" si="0"/>
        <v>0</v>
      </c>
      <c r="I11" s="26">
        <f t="shared" si="0"/>
        <v>8904380313.6</v>
      </c>
      <c r="J11" s="26">
        <f t="shared" si="0"/>
        <v>4640216919</v>
      </c>
      <c r="K11" s="26">
        <f t="shared" si="0"/>
        <v>4264163394.6</v>
      </c>
      <c r="L11" s="26">
        <f t="shared" si="0"/>
        <v>4640216919</v>
      </c>
      <c r="M11" s="26">
        <f t="shared" si="0"/>
        <v>0</v>
      </c>
      <c r="N11" s="26">
        <f t="shared" si="0"/>
        <v>4235665997</v>
      </c>
      <c r="O11" s="26">
        <f t="shared" si="0"/>
        <v>2508360176</v>
      </c>
      <c r="P11" s="26">
        <f t="shared" si="0"/>
        <v>1727305821</v>
      </c>
      <c r="Q11" s="36">
        <f>+L11/I11</f>
        <v>0.5211162097280166</v>
      </c>
    </row>
    <row r="12" spans="2:17" ht="12.75">
      <c r="B12" s="61" t="s">
        <v>1187</v>
      </c>
      <c r="C12" s="61"/>
      <c r="D12" s="27">
        <f aca="true" t="shared" si="1" ref="D12:P12">SUM(D11:D11)</f>
        <v>6638996824</v>
      </c>
      <c r="E12" s="27">
        <f t="shared" si="1"/>
        <v>942359709</v>
      </c>
      <c r="F12" s="27">
        <f t="shared" si="1"/>
        <v>0</v>
      </c>
      <c r="G12" s="27">
        <f t="shared" si="1"/>
        <v>1323023780.6</v>
      </c>
      <c r="H12" s="27">
        <f t="shared" si="1"/>
        <v>0</v>
      </c>
      <c r="I12" s="27">
        <f t="shared" si="1"/>
        <v>8904380313.6</v>
      </c>
      <c r="J12" s="27">
        <f t="shared" si="1"/>
        <v>4640216919</v>
      </c>
      <c r="K12" s="27">
        <f t="shared" si="1"/>
        <v>4264163394.6</v>
      </c>
      <c r="L12" s="27">
        <f t="shared" si="1"/>
        <v>4640216919</v>
      </c>
      <c r="M12" s="27">
        <f t="shared" si="1"/>
        <v>0</v>
      </c>
      <c r="N12" s="27">
        <f t="shared" si="1"/>
        <v>4235665997</v>
      </c>
      <c r="O12" s="27">
        <f t="shared" si="1"/>
        <v>2508360176</v>
      </c>
      <c r="P12" s="27">
        <f t="shared" si="1"/>
        <v>1727305821</v>
      </c>
      <c r="Q12" s="35">
        <f>+L12/I12</f>
        <v>0.5211162097280166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.1406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8.7109375" style="37" customWidth="1"/>
  </cols>
  <sheetData>
    <row r="2" spans="2:17" ht="12.75">
      <c r="B2" s="63" t="s">
        <v>1160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+Ejecución!A174</f>
        <v>211321</v>
      </c>
      <c r="C5" s="23" t="str">
        <f>+Ejecución!B174</f>
        <v>GASTOS GENERALES - DESPACHO DEL GOBERNADOR</v>
      </c>
      <c r="D5" s="29">
        <f>+Ejecución!C174</f>
        <v>167304852</v>
      </c>
      <c r="E5" s="29">
        <f>+Ejecución!D174</f>
        <v>0</v>
      </c>
      <c r="F5" s="29">
        <f>+Ejecución!E174</f>
        <v>0</v>
      </c>
      <c r="G5" s="29">
        <f>+Ejecución!F174</f>
        <v>0</v>
      </c>
      <c r="H5" s="29">
        <f>+Ejecución!G174</f>
        <v>19567372</v>
      </c>
      <c r="I5" s="29">
        <f>+Ejecución!H174</f>
        <v>147737480</v>
      </c>
      <c r="J5" s="29">
        <f>+Ejecución!I174</f>
        <v>81224000</v>
      </c>
      <c r="K5" s="29">
        <f>+Ejecución!J174</f>
        <v>66513480</v>
      </c>
      <c r="L5" s="29">
        <f>+Ejecución!K174</f>
        <v>81224000</v>
      </c>
      <c r="M5" s="29">
        <f>+Ejecución!L174</f>
        <v>0</v>
      </c>
      <c r="N5" s="29">
        <f>+Ejecución!M174</f>
        <v>37852624</v>
      </c>
      <c r="O5" s="29">
        <f>+Ejecución!N174</f>
        <v>37852624</v>
      </c>
      <c r="P5" s="29">
        <f>+Ejecución!O174</f>
        <v>0</v>
      </c>
      <c r="Q5" s="35">
        <f>+L5/I5</f>
        <v>0.5497860123240224</v>
      </c>
    </row>
    <row r="6" spans="2:17" s="31" customFormat="1" ht="12.75">
      <c r="B6" s="23" t="str">
        <f>+Ejecución!A175</f>
        <v>2113211</v>
      </c>
      <c r="C6" s="23" t="str">
        <f>+Ejecución!B175</f>
        <v>ADQUISICIONES DE BIENES</v>
      </c>
      <c r="D6" s="29">
        <f>+Ejecución!C175</f>
        <v>1184040</v>
      </c>
      <c r="E6" s="29">
        <f>+Ejecución!D175</f>
        <v>0</v>
      </c>
      <c r="F6" s="29">
        <f>+Ejecución!E175</f>
        <v>0</v>
      </c>
      <c r="G6" s="29">
        <f>+Ejecución!F175</f>
        <v>0</v>
      </c>
      <c r="H6" s="29">
        <f>+Ejecución!G175</f>
        <v>0</v>
      </c>
      <c r="I6" s="29">
        <f>+Ejecución!H175</f>
        <v>1184040</v>
      </c>
      <c r="J6" s="29">
        <f>+Ejecución!I175</f>
        <v>0</v>
      </c>
      <c r="K6" s="29">
        <f>+Ejecución!J175</f>
        <v>1184040</v>
      </c>
      <c r="L6" s="29">
        <f>+Ejecución!K175</f>
        <v>0</v>
      </c>
      <c r="M6" s="29">
        <f>+Ejecución!L175</f>
        <v>0</v>
      </c>
      <c r="N6" s="29">
        <f>+Ejecución!M175</f>
        <v>0</v>
      </c>
      <c r="O6" s="29">
        <f>+Ejecución!N175</f>
        <v>0</v>
      </c>
      <c r="P6" s="29">
        <f>+Ejecución!O175</f>
        <v>0</v>
      </c>
      <c r="Q6" s="35">
        <f aca="true" t="shared" si="0" ref="Q6:Q16">+L6/I6</f>
        <v>0</v>
      </c>
    </row>
    <row r="7" spans="2:17" ht="12.75">
      <c r="B7" s="2" t="str">
        <f>+Ejecución!A176</f>
        <v>211321101</v>
      </c>
      <c r="C7" s="2" t="str">
        <f>+Ejecución!B176</f>
        <v>Materiales y suministros</v>
      </c>
      <c r="D7" s="13">
        <f>+Ejecución!C176</f>
        <v>1184040</v>
      </c>
      <c r="E7" s="13">
        <f>+Ejecución!D176</f>
        <v>0</v>
      </c>
      <c r="F7" s="13">
        <f>+Ejecución!E176</f>
        <v>0</v>
      </c>
      <c r="G7" s="13">
        <f>+Ejecución!F176</f>
        <v>0</v>
      </c>
      <c r="H7" s="13">
        <f>+Ejecución!G176</f>
        <v>0</v>
      </c>
      <c r="I7" s="13">
        <f>+Ejecución!H176</f>
        <v>1184040</v>
      </c>
      <c r="J7" s="13">
        <f>+Ejecución!I176</f>
        <v>0</v>
      </c>
      <c r="K7" s="13">
        <f>+Ejecución!J176</f>
        <v>1184040</v>
      </c>
      <c r="L7" s="13">
        <f>+Ejecución!K176</f>
        <v>0</v>
      </c>
      <c r="M7" s="13">
        <f>+Ejecución!L176</f>
        <v>0</v>
      </c>
      <c r="N7" s="13">
        <f>+Ejecución!M176</f>
        <v>0</v>
      </c>
      <c r="O7" s="13">
        <f>+Ejecución!N176</f>
        <v>0</v>
      </c>
      <c r="P7" s="13">
        <f>+Ejecución!O176</f>
        <v>0</v>
      </c>
      <c r="Q7" s="36">
        <f t="shared" si="0"/>
        <v>0</v>
      </c>
    </row>
    <row r="8" spans="2:17" s="31" customFormat="1" ht="12.75">
      <c r="B8" s="23" t="str">
        <f>+Ejecución!A177</f>
        <v>2113212</v>
      </c>
      <c r="C8" s="23" t="str">
        <f>+Ejecución!B177</f>
        <v>ADQUISICION DE SERVICIOS</v>
      </c>
      <c r="D8" s="29">
        <f>+Ejecución!C177</f>
        <v>166120812</v>
      </c>
      <c r="E8" s="29">
        <f>+Ejecución!D177</f>
        <v>0</v>
      </c>
      <c r="F8" s="29">
        <f>+Ejecución!E177</f>
        <v>0</v>
      </c>
      <c r="G8" s="29">
        <f>+Ejecución!F177</f>
        <v>0</v>
      </c>
      <c r="H8" s="29">
        <f>+Ejecución!G177</f>
        <v>19567372</v>
      </c>
      <c r="I8" s="29">
        <f>+Ejecución!H177</f>
        <v>146553440</v>
      </c>
      <c r="J8" s="29">
        <f>+Ejecución!I177</f>
        <v>81224000</v>
      </c>
      <c r="K8" s="29">
        <f>+Ejecución!J177</f>
        <v>65329440</v>
      </c>
      <c r="L8" s="29">
        <f>+Ejecución!K177</f>
        <v>81224000</v>
      </c>
      <c r="M8" s="29">
        <f>+Ejecución!L177</f>
        <v>0</v>
      </c>
      <c r="N8" s="29">
        <f>+Ejecución!M177</f>
        <v>37852624</v>
      </c>
      <c r="O8" s="29">
        <f>+Ejecución!N177</f>
        <v>37852624</v>
      </c>
      <c r="P8" s="29">
        <f>+Ejecución!O177</f>
        <v>0</v>
      </c>
      <c r="Q8" s="35">
        <f t="shared" si="0"/>
        <v>0.5542278639109393</v>
      </c>
    </row>
    <row r="9" spans="2:17" ht="12.75">
      <c r="B9" s="2" t="str">
        <f>+Ejecución!A178</f>
        <v>211321201</v>
      </c>
      <c r="C9" s="2" t="str">
        <f>+Ejecución!B178</f>
        <v>Viáticos y gastos de viaje</v>
      </c>
      <c r="D9" s="13">
        <f>+Ejecución!C178</f>
        <v>89556480</v>
      </c>
      <c r="E9" s="13">
        <f>+Ejecución!D178</f>
        <v>0</v>
      </c>
      <c r="F9" s="13">
        <f>+Ejecución!E178</f>
        <v>0</v>
      </c>
      <c r="G9" s="13">
        <f>+Ejecución!F178</f>
        <v>0</v>
      </c>
      <c r="H9" s="13">
        <f>+Ejecución!G178</f>
        <v>0</v>
      </c>
      <c r="I9" s="13">
        <f>+Ejecución!H178</f>
        <v>89556480</v>
      </c>
      <c r="J9" s="13">
        <f>+Ejecución!I178</f>
        <v>50000000</v>
      </c>
      <c r="K9" s="13">
        <f>+Ejecución!J178</f>
        <v>39556480</v>
      </c>
      <c r="L9" s="13">
        <f>+Ejecución!K178</f>
        <v>50000000</v>
      </c>
      <c r="M9" s="13">
        <f>+Ejecución!L178</f>
        <v>0</v>
      </c>
      <c r="N9" s="13">
        <f>+Ejecución!M178</f>
        <v>26841678</v>
      </c>
      <c r="O9" s="13">
        <f>+Ejecución!N178</f>
        <v>26841678</v>
      </c>
      <c r="P9" s="13">
        <f>+Ejecución!O178</f>
        <v>0</v>
      </c>
      <c r="Q9" s="36">
        <f t="shared" si="0"/>
        <v>0.558306891918932</v>
      </c>
    </row>
    <row r="10" spans="2:17" ht="12.75">
      <c r="B10" s="2" t="str">
        <f>+Ejecución!A179</f>
        <v>211321202</v>
      </c>
      <c r="C10" s="2" t="str">
        <f>+Ejecución!B179</f>
        <v>Mantenimiento</v>
      </c>
      <c r="D10" s="13">
        <f>+Ejecución!C179</f>
        <v>10516428</v>
      </c>
      <c r="E10" s="13">
        <f>+Ejecución!D179</f>
        <v>0</v>
      </c>
      <c r="F10" s="13">
        <f>+Ejecución!E179</f>
        <v>0</v>
      </c>
      <c r="G10" s="13">
        <f>+Ejecución!F179</f>
        <v>0</v>
      </c>
      <c r="H10" s="13">
        <f>+Ejecución!G179</f>
        <v>10516428</v>
      </c>
      <c r="I10" s="13">
        <f>+Ejecución!H179</f>
        <v>0</v>
      </c>
      <c r="J10" s="13">
        <f>+Ejecución!I179</f>
        <v>0</v>
      </c>
      <c r="K10" s="13">
        <f>+Ejecución!J179</f>
        <v>0</v>
      </c>
      <c r="L10" s="13">
        <f>+Ejecución!K179</f>
        <v>0</v>
      </c>
      <c r="M10" s="13">
        <f>+Ejecución!L179</f>
        <v>0</v>
      </c>
      <c r="N10" s="13">
        <f>+Ejecución!M179</f>
        <v>0</v>
      </c>
      <c r="O10" s="13">
        <f>+Ejecución!N179</f>
        <v>0</v>
      </c>
      <c r="P10" s="13">
        <f>+Ejecución!O179</f>
        <v>0</v>
      </c>
      <c r="Q10" s="36" t="e">
        <f t="shared" si="0"/>
        <v>#DIV/0!</v>
      </c>
    </row>
    <row r="11" spans="2:17" ht="12.75">
      <c r="B11" s="2" t="str">
        <f>+Ejecución!A180</f>
        <v>211321203</v>
      </c>
      <c r="C11" s="2" t="str">
        <f>+Ejecución!B180</f>
        <v>Servicio de comunicación y transporte</v>
      </c>
      <c r="D11" s="13">
        <f>+Ejecución!C180</f>
        <v>1119456</v>
      </c>
      <c r="E11" s="13">
        <f>+Ejecución!D180</f>
        <v>0</v>
      </c>
      <c r="F11" s="13">
        <f>+Ejecución!E180</f>
        <v>0</v>
      </c>
      <c r="G11" s="13">
        <f>+Ejecución!F180</f>
        <v>0</v>
      </c>
      <c r="H11" s="13">
        <f>+Ejecución!G180</f>
        <v>1119456</v>
      </c>
      <c r="I11" s="13">
        <f>+Ejecución!H180</f>
        <v>0</v>
      </c>
      <c r="J11" s="13">
        <f>+Ejecución!I180</f>
        <v>0</v>
      </c>
      <c r="K11" s="13">
        <f>+Ejecución!J180</f>
        <v>0</v>
      </c>
      <c r="L11" s="13">
        <f>+Ejecución!K180</f>
        <v>0</v>
      </c>
      <c r="M11" s="13">
        <f>+Ejecución!L180</f>
        <v>0</v>
      </c>
      <c r="N11" s="13">
        <f>+Ejecución!M180</f>
        <v>0</v>
      </c>
      <c r="O11" s="13">
        <f>+Ejecución!N180</f>
        <v>0</v>
      </c>
      <c r="P11" s="13">
        <f>+Ejecución!O180</f>
        <v>0</v>
      </c>
      <c r="Q11" s="36" t="e">
        <f t="shared" si="0"/>
        <v>#DIV/0!</v>
      </c>
    </row>
    <row r="12" spans="2:17" ht="12.75">
      <c r="B12" s="2" t="str">
        <f>+Ejecución!A181</f>
        <v>211321204</v>
      </c>
      <c r="C12" s="2" t="str">
        <f>+Ejecución!B181</f>
        <v>Relaciones públicas</v>
      </c>
      <c r="D12" s="13">
        <f>+Ejecución!C181</f>
        <v>16791840</v>
      </c>
      <c r="E12" s="13">
        <f>+Ejecución!D181</f>
        <v>0</v>
      </c>
      <c r="F12" s="13">
        <f>+Ejecución!E181</f>
        <v>0</v>
      </c>
      <c r="G12" s="13">
        <f>+Ejecución!F181</f>
        <v>0</v>
      </c>
      <c r="H12" s="13">
        <f>+Ejecución!G181</f>
        <v>567840</v>
      </c>
      <c r="I12" s="13">
        <f>+Ejecución!H181</f>
        <v>16224000</v>
      </c>
      <c r="J12" s="13">
        <f>+Ejecución!I181</f>
        <v>16224000</v>
      </c>
      <c r="K12" s="13">
        <f>+Ejecución!J181</f>
        <v>0</v>
      </c>
      <c r="L12" s="13">
        <f>+Ejecución!K181</f>
        <v>16224000</v>
      </c>
      <c r="M12" s="13">
        <f>+Ejecución!L181</f>
        <v>0</v>
      </c>
      <c r="N12" s="13">
        <f>+Ejecución!M181</f>
        <v>7524000</v>
      </c>
      <c r="O12" s="13">
        <f>+Ejecución!N181</f>
        <v>7524000</v>
      </c>
      <c r="P12" s="13">
        <f>+Ejecución!O181</f>
        <v>0</v>
      </c>
      <c r="Q12" s="36">
        <f t="shared" si="0"/>
        <v>1</v>
      </c>
    </row>
    <row r="13" spans="2:17" ht="12.75">
      <c r="B13" s="2" t="str">
        <f>+Ejecución!A182</f>
        <v>211321205</v>
      </c>
      <c r="C13" s="2" t="str">
        <f>+Ejecución!B182</f>
        <v>Impresos y publicaciones</v>
      </c>
      <c r="D13" s="13">
        <f>+Ejecución!C182</f>
        <v>2238912</v>
      </c>
      <c r="E13" s="13">
        <f>+Ejecución!D182</f>
        <v>0</v>
      </c>
      <c r="F13" s="13">
        <f>+Ejecución!E182</f>
        <v>0</v>
      </c>
      <c r="G13" s="13">
        <f>+Ejecución!F182</f>
        <v>0</v>
      </c>
      <c r="H13" s="13">
        <f>+Ejecución!G182</f>
        <v>646912</v>
      </c>
      <c r="I13" s="13">
        <f>+Ejecución!H182</f>
        <v>1592000</v>
      </c>
      <c r="J13" s="13">
        <f>+Ejecución!I182</f>
        <v>0</v>
      </c>
      <c r="K13" s="13">
        <f>+Ejecución!J182</f>
        <v>1592000</v>
      </c>
      <c r="L13" s="13">
        <f>+Ejecución!K182</f>
        <v>0</v>
      </c>
      <c r="M13" s="13">
        <f>+Ejecución!L182</f>
        <v>0</v>
      </c>
      <c r="N13" s="13">
        <f>+Ejecución!M182</f>
        <v>0</v>
      </c>
      <c r="O13" s="13">
        <f>+Ejecución!N182</f>
        <v>0</v>
      </c>
      <c r="P13" s="13">
        <f>+Ejecución!O182</f>
        <v>0</v>
      </c>
      <c r="Q13" s="36">
        <f t="shared" si="0"/>
        <v>0</v>
      </c>
    </row>
    <row r="14" spans="2:17" ht="12.75">
      <c r="B14" s="2" t="str">
        <f>+Ejecución!A183</f>
        <v>211321206</v>
      </c>
      <c r="C14" s="2" t="str">
        <f>+Ejecución!B183</f>
        <v>Otros gastos generales por adquisición de servicios</v>
      </c>
      <c r="D14" s="13">
        <f>+Ejecución!C183</f>
        <v>5597280</v>
      </c>
      <c r="E14" s="13">
        <f>+Ejecución!D183</f>
        <v>0</v>
      </c>
      <c r="F14" s="13">
        <f>+Ejecución!E183</f>
        <v>0</v>
      </c>
      <c r="G14" s="13">
        <f>+Ejecución!F183</f>
        <v>0</v>
      </c>
      <c r="H14" s="13">
        <f>+Ejecución!G183</f>
        <v>5597280</v>
      </c>
      <c r="I14" s="13">
        <f>+Ejecución!H183</f>
        <v>0</v>
      </c>
      <c r="J14" s="13">
        <f>+Ejecución!I183</f>
        <v>0</v>
      </c>
      <c r="K14" s="13">
        <f>+Ejecución!J183</f>
        <v>0</v>
      </c>
      <c r="L14" s="13">
        <f>+Ejecución!K183</f>
        <v>0</v>
      </c>
      <c r="M14" s="13">
        <f>+Ejecución!L183</f>
        <v>0</v>
      </c>
      <c r="N14" s="13">
        <f>+Ejecución!M183</f>
        <v>0</v>
      </c>
      <c r="O14" s="13">
        <f>+Ejecución!N183</f>
        <v>0</v>
      </c>
      <c r="P14" s="13">
        <f>+Ejecución!O183</f>
        <v>0</v>
      </c>
      <c r="Q14" s="36" t="e">
        <f t="shared" si="0"/>
        <v>#DIV/0!</v>
      </c>
    </row>
    <row r="15" spans="2:17" ht="12.75">
      <c r="B15" s="2" t="str">
        <f>+Ejecución!A184</f>
        <v>211321207</v>
      </c>
      <c r="C15" s="2" t="str">
        <f>+Ejecución!B184</f>
        <v>Combustibles y lubricantes</v>
      </c>
      <c r="D15" s="13">
        <f>+Ejecución!C184</f>
        <v>1119456</v>
      </c>
      <c r="E15" s="13">
        <f>+Ejecución!D184</f>
        <v>0</v>
      </c>
      <c r="F15" s="13">
        <f>+Ejecución!E184</f>
        <v>0</v>
      </c>
      <c r="G15" s="13">
        <f>+Ejecución!F184</f>
        <v>0</v>
      </c>
      <c r="H15" s="13">
        <f>+Ejecución!G184</f>
        <v>1119456</v>
      </c>
      <c r="I15" s="13">
        <f>+Ejecución!H184</f>
        <v>0</v>
      </c>
      <c r="J15" s="13">
        <f>+Ejecución!I184</f>
        <v>0</v>
      </c>
      <c r="K15" s="13">
        <f>+Ejecución!J184</f>
        <v>0</v>
      </c>
      <c r="L15" s="13">
        <f>+Ejecución!K184</f>
        <v>0</v>
      </c>
      <c r="M15" s="13">
        <f>+Ejecución!L184</f>
        <v>0</v>
      </c>
      <c r="N15" s="13">
        <f>+Ejecución!M184</f>
        <v>0</v>
      </c>
      <c r="O15" s="13">
        <f>+Ejecución!N184</f>
        <v>0</v>
      </c>
      <c r="P15" s="13">
        <f>+Ejecución!O184</f>
        <v>0</v>
      </c>
      <c r="Q15" s="36" t="e">
        <f t="shared" si="0"/>
        <v>#DIV/0!</v>
      </c>
    </row>
    <row r="16" spans="2:17" ht="12.75">
      <c r="B16" s="2" t="str">
        <f>+Ejecución!A185</f>
        <v>211321208</v>
      </c>
      <c r="C16" s="2" t="str">
        <f>+Ejecución!B185</f>
        <v>Secretaria delegada en Bogotá</v>
      </c>
      <c r="D16" s="13">
        <f>+Ejecución!C185</f>
        <v>39180960</v>
      </c>
      <c r="E16" s="13">
        <f>+Ejecución!D185</f>
        <v>0</v>
      </c>
      <c r="F16" s="13">
        <f>+Ejecución!E185</f>
        <v>0</v>
      </c>
      <c r="G16" s="13">
        <f>+Ejecución!F185</f>
        <v>0</v>
      </c>
      <c r="H16" s="13">
        <f>+Ejecución!G185</f>
        <v>0</v>
      </c>
      <c r="I16" s="13">
        <f>+Ejecución!H185</f>
        <v>39180960</v>
      </c>
      <c r="J16" s="13">
        <f>+Ejecución!I185</f>
        <v>15000000</v>
      </c>
      <c r="K16" s="13">
        <f>+Ejecución!J185</f>
        <v>24180960</v>
      </c>
      <c r="L16" s="13">
        <f>+Ejecución!K185</f>
        <v>15000000</v>
      </c>
      <c r="M16" s="13">
        <f>+Ejecución!L185</f>
        <v>0</v>
      </c>
      <c r="N16" s="13">
        <f>+Ejecución!M185</f>
        <v>3486946</v>
      </c>
      <c r="O16" s="13">
        <f>+Ejecución!N185</f>
        <v>3486946</v>
      </c>
      <c r="P16" s="13">
        <f>+Ejecución!O185</f>
        <v>0</v>
      </c>
      <c r="Q16" s="36">
        <f t="shared" si="0"/>
        <v>0.3828390116015534</v>
      </c>
    </row>
    <row r="18" spans="2:17" ht="12.75">
      <c r="B18" s="63" t="s">
        <v>1161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51" t="s">
        <v>1059</v>
      </c>
      <c r="C19" s="53" t="s">
        <v>1060</v>
      </c>
      <c r="D19" s="48" t="s">
        <v>1061</v>
      </c>
      <c r="E19" s="9" t="s">
        <v>1062</v>
      </c>
      <c r="F19" s="10"/>
      <c r="G19" s="10"/>
      <c r="H19" s="11"/>
      <c r="I19" s="48" t="s">
        <v>1063</v>
      </c>
      <c r="J19" s="48" t="s">
        <v>1064</v>
      </c>
      <c r="K19" s="48" t="s">
        <v>1065</v>
      </c>
      <c r="L19" s="48" t="s">
        <v>1066</v>
      </c>
      <c r="M19" s="48" t="s">
        <v>1067</v>
      </c>
      <c r="N19" s="48" t="s">
        <v>1068</v>
      </c>
      <c r="O19" s="48" t="s">
        <v>1069</v>
      </c>
      <c r="P19" s="48" t="s">
        <v>1070</v>
      </c>
      <c r="Q19" s="48" t="s">
        <v>1108</v>
      </c>
    </row>
    <row r="20" spans="2:17" ht="12.75">
      <c r="B20" s="52"/>
      <c r="C20" s="54"/>
      <c r="D20" s="49"/>
      <c r="E20" s="12" t="s">
        <v>1072</v>
      </c>
      <c r="F20" s="12" t="s">
        <v>1073</v>
      </c>
      <c r="G20" s="12" t="s">
        <v>1074</v>
      </c>
      <c r="H20" s="12" t="s">
        <v>1075</v>
      </c>
      <c r="I20" s="49"/>
      <c r="J20" s="49"/>
      <c r="K20" s="49"/>
      <c r="L20" s="49"/>
      <c r="M20" s="49"/>
      <c r="N20" s="49"/>
      <c r="O20" s="49"/>
      <c r="P20" s="49"/>
      <c r="Q20" s="50"/>
    </row>
    <row r="21" spans="2:17" s="31" customFormat="1" ht="12.75">
      <c r="B21" s="23" t="str">
        <f>+Ejecución!A433</f>
        <v>21516</v>
      </c>
      <c r="C21" s="23" t="str">
        <f>+Ejecución!B433</f>
        <v>INVERSIÓN EN OTROS SECTORES</v>
      </c>
      <c r="D21" s="29">
        <f>+Ejecución!C433</f>
        <v>1455658534</v>
      </c>
      <c r="E21" s="29">
        <f>+Ejecución!D433</f>
        <v>500000000</v>
      </c>
      <c r="F21" s="29">
        <f>+Ejecución!E433</f>
        <v>0</v>
      </c>
      <c r="G21" s="29">
        <f>+Ejecución!F433</f>
        <v>2300219639.28</v>
      </c>
      <c r="H21" s="29">
        <f>+Ejecución!G433</f>
        <v>257734601</v>
      </c>
      <c r="I21" s="29">
        <f>+Ejecución!H433</f>
        <v>3998143572.28</v>
      </c>
      <c r="J21" s="29">
        <f>+Ejecución!I433</f>
        <v>3493659068.53</v>
      </c>
      <c r="K21" s="29">
        <f>+Ejecución!J433</f>
        <v>504484503.75</v>
      </c>
      <c r="L21" s="29">
        <f>+Ejecución!K433</f>
        <v>3493659068.53</v>
      </c>
      <c r="M21" s="29">
        <f>+Ejecución!L433</f>
        <v>0</v>
      </c>
      <c r="N21" s="29">
        <f>+Ejecución!M433</f>
        <v>2611630067.25</v>
      </c>
      <c r="O21" s="29">
        <f>+Ejecución!N433</f>
        <v>2437246709.25</v>
      </c>
      <c r="P21" s="29">
        <f>+Ejecución!O433</f>
        <v>174383358</v>
      </c>
      <c r="Q21" s="35">
        <f>+L21/I21</f>
        <v>0.8738203131954287</v>
      </c>
    </row>
    <row r="22" spans="2:17" ht="12.75">
      <c r="B22" s="2" t="str">
        <f>+Ejecución!A434</f>
        <v>2151601</v>
      </c>
      <c r="C22" s="2" t="str">
        <f>+Ejecución!B434</f>
        <v>Otros Proyectos de Inversión</v>
      </c>
      <c r="D22" s="13">
        <f>+Ejecución!C434</f>
        <v>1455658534</v>
      </c>
      <c r="E22" s="13">
        <f>+Ejecución!D434</f>
        <v>500000000</v>
      </c>
      <c r="F22" s="13">
        <f>+Ejecución!E434</f>
        <v>0</v>
      </c>
      <c r="G22" s="13">
        <f>+Ejecución!F434</f>
        <v>2300219639.28</v>
      </c>
      <c r="H22" s="13">
        <f>+Ejecución!G434</f>
        <v>257734601</v>
      </c>
      <c r="I22" s="13">
        <f>+Ejecución!H434</f>
        <v>3998143572.28</v>
      </c>
      <c r="J22" s="13">
        <f>+Ejecución!I434</f>
        <v>3493659068.53</v>
      </c>
      <c r="K22" s="13">
        <f>+Ejecución!J434</f>
        <v>504484503.75</v>
      </c>
      <c r="L22" s="13">
        <f>+Ejecución!K434</f>
        <v>3493659068.53</v>
      </c>
      <c r="M22" s="13">
        <f>+Ejecución!L434</f>
        <v>0</v>
      </c>
      <c r="N22" s="13">
        <f>+Ejecución!M434</f>
        <v>2611630067.25</v>
      </c>
      <c r="O22" s="13">
        <f>+Ejecución!N434</f>
        <v>2437246709.25</v>
      </c>
      <c r="P22" s="13">
        <f>+Ejecución!O434</f>
        <v>174383358</v>
      </c>
      <c r="Q22" s="36">
        <f>+L22/I22</f>
        <v>0.8738203131954287</v>
      </c>
    </row>
    <row r="24" spans="2:17" ht="12.75">
      <c r="B24" s="62" t="s">
        <v>1184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ht="12.75">
      <c r="B25" s="51" t="s">
        <v>1059</v>
      </c>
      <c r="C25" s="53" t="s">
        <v>1060</v>
      </c>
      <c r="D25" s="48" t="s">
        <v>1061</v>
      </c>
      <c r="E25" s="9" t="s">
        <v>1062</v>
      </c>
      <c r="F25" s="10"/>
      <c r="G25" s="10"/>
      <c r="H25" s="11"/>
      <c r="I25" s="48" t="s">
        <v>1063</v>
      </c>
      <c r="J25" s="48" t="s">
        <v>1064</v>
      </c>
      <c r="K25" s="48" t="s">
        <v>1065</v>
      </c>
      <c r="L25" s="48" t="s">
        <v>1066</v>
      </c>
      <c r="M25" s="48" t="s">
        <v>1067</v>
      </c>
      <c r="N25" s="48" t="s">
        <v>1068</v>
      </c>
      <c r="O25" s="48" t="s">
        <v>1069</v>
      </c>
      <c r="P25" s="48" t="s">
        <v>1070</v>
      </c>
      <c r="Q25" s="66" t="s">
        <v>1071</v>
      </c>
    </row>
    <row r="26" spans="2:17" ht="12.75">
      <c r="B26" s="52"/>
      <c r="C26" s="54"/>
      <c r="D26" s="49"/>
      <c r="E26" s="12" t="s">
        <v>1072</v>
      </c>
      <c r="F26" s="12" t="s">
        <v>1073</v>
      </c>
      <c r="G26" s="12" t="s">
        <v>1074</v>
      </c>
      <c r="H26" s="12" t="s">
        <v>1075</v>
      </c>
      <c r="I26" s="49"/>
      <c r="J26" s="49"/>
      <c r="K26" s="49"/>
      <c r="L26" s="49"/>
      <c r="M26" s="49"/>
      <c r="N26" s="49"/>
      <c r="O26" s="49"/>
      <c r="P26" s="49"/>
      <c r="Q26" s="67"/>
    </row>
    <row r="27" spans="2:17" ht="12.75">
      <c r="B27" s="64"/>
      <c r="C27" s="25" t="s">
        <v>1105</v>
      </c>
      <c r="D27" s="26">
        <f aca="true" t="shared" si="1" ref="D27:P27">+D5</f>
        <v>167304852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19567372</v>
      </c>
      <c r="I27" s="26">
        <f t="shared" si="1"/>
        <v>147737480</v>
      </c>
      <c r="J27" s="26">
        <f t="shared" si="1"/>
        <v>81224000</v>
      </c>
      <c r="K27" s="26">
        <f t="shared" si="1"/>
        <v>66513480</v>
      </c>
      <c r="L27" s="26">
        <f t="shared" si="1"/>
        <v>81224000</v>
      </c>
      <c r="M27" s="26">
        <f t="shared" si="1"/>
        <v>0</v>
      </c>
      <c r="N27" s="26">
        <f t="shared" si="1"/>
        <v>37852624</v>
      </c>
      <c r="O27" s="26">
        <f t="shared" si="1"/>
        <v>37852624</v>
      </c>
      <c r="P27" s="26">
        <f t="shared" si="1"/>
        <v>0</v>
      </c>
      <c r="Q27" s="36">
        <f>+L27/I27</f>
        <v>0.5497860123240224</v>
      </c>
    </row>
    <row r="28" spans="2:17" ht="12.75">
      <c r="B28" s="68"/>
      <c r="C28" s="25" t="s">
        <v>1113</v>
      </c>
      <c r="D28" s="26">
        <f>+D21</f>
        <v>1455658534</v>
      </c>
      <c r="E28" s="26">
        <f aca="true" t="shared" si="2" ref="E28:P28">+E21</f>
        <v>500000000</v>
      </c>
      <c r="F28" s="26">
        <f t="shared" si="2"/>
        <v>0</v>
      </c>
      <c r="G28" s="26">
        <f t="shared" si="2"/>
        <v>2300219639.28</v>
      </c>
      <c r="H28" s="26">
        <f t="shared" si="2"/>
        <v>257734601</v>
      </c>
      <c r="I28" s="26">
        <f t="shared" si="2"/>
        <v>3998143572.28</v>
      </c>
      <c r="J28" s="26">
        <f t="shared" si="2"/>
        <v>3493659068.53</v>
      </c>
      <c r="K28" s="26">
        <f t="shared" si="2"/>
        <v>504484503.75</v>
      </c>
      <c r="L28" s="26">
        <f t="shared" si="2"/>
        <v>3493659068.53</v>
      </c>
      <c r="M28" s="26">
        <f t="shared" si="2"/>
        <v>0</v>
      </c>
      <c r="N28" s="26">
        <f t="shared" si="2"/>
        <v>2611630067.25</v>
      </c>
      <c r="O28" s="26">
        <f t="shared" si="2"/>
        <v>2437246709.25</v>
      </c>
      <c r="P28" s="26">
        <f t="shared" si="2"/>
        <v>174383358</v>
      </c>
      <c r="Q28" s="36">
        <f>+L28/I28</f>
        <v>0.8738203131954287</v>
      </c>
    </row>
    <row r="29" spans="2:17" ht="12.75">
      <c r="B29" s="61" t="s">
        <v>1185</v>
      </c>
      <c r="C29" s="61"/>
      <c r="D29" s="27">
        <f aca="true" t="shared" si="3" ref="D29:P29">SUM(D27:D28)</f>
        <v>1622963386</v>
      </c>
      <c r="E29" s="27">
        <f t="shared" si="3"/>
        <v>500000000</v>
      </c>
      <c r="F29" s="27">
        <f t="shared" si="3"/>
        <v>0</v>
      </c>
      <c r="G29" s="27">
        <f t="shared" si="3"/>
        <v>2300219639.28</v>
      </c>
      <c r="H29" s="27">
        <f t="shared" si="3"/>
        <v>277301973</v>
      </c>
      <c r="I29" s="27">
        <f t="shared" si="3"/>
        <v>4145881052.28</v>
      </c>
      <c r="J29" s="27">
        <f t="shared" si="3"/>
        <v>3574883068.53</v>
      </c>
      <c r="K29" s="27">
        <f t="shared" si="3"/>
        <v>570997983.75</v>
      </c>
      <c r="L29" s="27">
        <f t="shared" si="3"/>
        <v>3574883068.53</v>
      </c>
      <c r="M29" s="27">
        <f t="shared" si="3"/>
        <v>0</v>
      </c>
      <c r="N29" s="27">
        <f t="shared" si="3"/>
        <v>2649482691.25</v>
      </c>
      <c r="O29" s="27">
        <f t="shared" si="3"/>
        <v>2475099333.25</v>
      </c>
      <c r="P29" s="27">
        <f t="shared" si="3"/>
        <v>174383358</v>
      </c>
      <c r="Q29" s="35">
        <f>+L29/I29</f>
        <v>0.8622734283618717</v>
      </c>
    </row>
  </sheetData>
  <sheetProtection/>
  <mergeCells count="41">
    <mergeCell ref="Q25:Q26"/>
    <mergeCell ref="B27:B28"/>
    <mergeCell ref="B29:C29"/>
    <mergeCell ref="B24:Q24"/>
    <mergeCell ref="B25:B26"/>
    <mergeCell ref="C25:C26"/>
    <mergeCell ref="D25:D26"/>
    <mergeCell ref="I25:I26"/>
    <mergeCell ref="M25:M26"/>
    <mergeCell ref="B19:B20"/>
    <mergeCell ref="C19:C20"/>
    <mergeCell ref="D19:D20"/>
    <mergeCell ref="J25:J26"/>
    <mergeCell ref="K25:K26"/>
    <mergeCell ref="L25:L26"/>
    <mergeCell ref="O19:O20"/>
    <mergeCell ref="P19:P20"/>
    <mergeCell ref="N25:N26"/>
    <mergeCell ref="L19:L20"/>
    <mergeCell ref="M19:M20"/>
    <mergeCell ref="N19:N20"/>
    <mergeCell ref="O25:O26"/>
    <mergeCell ref="P25:P26"/>
    <mergeCell ref="Q19:Q20"/>
    <mergeCell ref="O3:O4"/>
    <mergeCell ref="P3:P4"/>
    <mergeCell ref="Q3:Q4"/>
    <mergeCell ref="B18:Q18"/>
    <mergeCell ref="I19:I20"/>
    <mergeCell ref="J19:J20"/>
    <mergeCell ref="K19:K20"/>
    <mergeCell ref="L3:L4"/>
    <mergeCell ref="M3:M4"/>
    <mergeCell ref="B2:Q2"/>
    <mergeCell ref="B3:B4"/>
    <mergeCell ref="C3:C4"/>
    <mergeCell ref="D3:D4"/>
    <mergeCell ref="I3:I4"/>
    <mergeCell ref="J3:J4"/>
    <mergeCell ref="K3:K4"/>
    <mergeCell ref="N3:N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Q11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3.1406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8.7109375" style="37" customWidth="1"/>
  </cols>
  <sheetData>
    <row r="2" spans="2:17" ht="12.75">
      <c r="B2" s="63" t="s">
        <v>1441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" t="str">
        <f>+Ejecución!A415</f>
        <v>215142102</v>
      </c>
      <c r="C5" s="2" t="str">
        <f>+Ejecución!B415</f>
        <v>Otros Proyectos de Inversión - Innovación Social.</v>
      </c>
      <c r="D5" s="13">
        <f>+Ejecución!C415</f>
        <v>0</v>
      </c>
      <c r="E5" s="13">
        <f>+Ejecución!D415</f>
        <v>600000000</v>
      </c>
      <c r="F5" s="13">
        <f>+Ejecución!E415</f>
        <v>0</v>
      </c>
      <c r="G5" s="13">
        <f>+Ejecución!F415</f>
        <v>0</v>
      </c>
      <c r="H5" s="13">
        <f>+Ejecución!G415</f>
        <v>0</v>
      </c>
      <c r="I5" s="13">
        <f>+Ejecución!H415</f>
        <v>600000000</v>
      </c>
      <c r="J5" s="13">
        <f>+Ejecución!I415</f>
        <v>433129000</v>
      </c>
      <c r="K5" s="13">
        <f>+Ejecución!J415</f>
        <v>166871000</v>
      </c>
      <c r="L5" s="13">
        <f>+Ejecución!K415</f>
        <v>433129000</v>
      </c>
      <c r="M5" s="13">
        <f>+Ejecución!L415</f>
        <v>0</v>
      </c>
      <c r="N5" s="13">
        <f>+Ejecución!M415</f>
        <v>101178000</v>
      </c>
      <c r="O5" s="13">
        <f>+Ejecución!N415</f>
        <v>54178000</v>
      </c>
      <c r="P5" s="13">
        <f>+Ejecución!O415</f>
        <v>47000000</v>
      </c>
      <c r="Q5" s="36">
        <f>+L5/I5</f>
        <v>0.7218816666666666</v>
      </c>
    </row>
    <row r="7" spans="2:17" ht="12.75">
      <c r="B7" s="62" t="s">
        <v>1442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17" ht="12.75">
      <c r="B8" s="51" t="s">
        <v>1059</v>
      </c>
      <c r="C8" s="53" t="s">
        <v>1060</v>
      </c>
      <c r="D8" s="48" t="s">
        <v>1061</v>
      </c>
      <c r="E8" s="9" t="s">
        <v>1062</v>
      </c>
      <c r="F8" s="10"/>
      <c r="G8" s="10"/>
      <c r="H8" s="11"/>
      <c r="I8" s="48" t="s">
        <v>1063</v>
      </c>
      <c r="J8" s="48" t="s">
        <v>1064</v>
      </c>
      <c r="K8" s="48" t="s">
        <v>1065</v>
      </c>
      <c r="L8" s="48" t="s">
        <v>1066</v>
      </c>
      <c r="M8" s="48" t="s">
        <v>1067</v>
      </c>
      <c r="N8" s="48" t="s">
        <v>1068</v>
      </c>
      <c r="O8" s="48" t="s">
        <v>1069</v>
      </c>
      <c r="P8" s="48" t="s">
        <v>1070</v>
      </c>
      <c r="Q8" s="66" t="s">
        <v>1071</v>
      </c>
    </row>
    <row r="9" spans="2:17" ht="12.75">
      <c r="B9" s="52"/>
      <c r="C9" s="54"/>
      <c r="D9" s="49"/>
      <c r="E9" s="12" t="s">
        <v>1072</v>
      </c>
      <c r="F9" s="12" t="s">
        <v>1073</v>
      </c>
      <c r="G9" s="12" t="s">
        <v>1074</v>
      </c>
      <c r="H9" s="12" t="s">
        <v>1075</v>
      </c>
      <c r="I9" s="49"/>
      <c r="J9" s="49"/>
      <c r="K9" s="49"/>
      <c r="L9" s="49"/>
      <c r="M9" s="49"/>
      <c r="N9" s="49"/>
      <c r="O9" s="49"/>
      <c r="P9" s="49"/>
      <c r="Q9" s="67"/>
    </row>
    <row r="10" spans="2:17" ht="12.75">
      <c r="B10" s="33"/>
      <c r="C10" s="25" t="s">
        <v>1113</v>
      </c>
      <c r="D10" s="26">
        <f>D5</f>
        <v>0</v>
      </c>
      <c r="E10" s="26">
        <f aca="true" t="shared" si="0" ref="E10:P10">E5</f>
        <v>600000000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600000000</v>
      </c>
      <c r="J10" s="26">
        <f t="shared" si="0"/>
        <v>433129000</v>
      </c>
      <c r="K10" s="26">
        <f t="shared" si="0"/>
        <v>166871000</v>
      </c>
      <c r="L10" s="26">
        <f t="shared" si="0"/>
        <v>433129000</v>
      </c>
      <c r="M10" s="26">
        <f t="shared" si="0"/>
        <v>0</v>
      </c>
      <c r="N10" s="26">
        <f t="shared" si="0"/>
        <v>101178000</v>
      </c>
      <c r="O10" s="26">
        <f t="shared" si="0"/>
        <v>54178000</v>
      </c>
      <c r="P10" s="26">
        <f t="shared" si="0"/>
        <v>47000000</v>
      </c>
      <c r="Q10" s="36">
        <f>+L10/I10</f>
        <v>0.7218816666666666</v>
      </c>
    </row>
    <row r="11" spans="2:17" ht="12.75">
      <c r="B11" s="61" t="s">
        <v>1185</v>
      </c>
      <c r="C11" s="61"/>
      <c r="D11" s="27">
        <f aca="true" t="shared" si="1" ref="D11:P11">SUM(D10:D10)</f>
        <v>0</v>
      </c>
      <c r="E11" s="27">
        <f t="shared" si="1"/>
        <v>600000000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600000000</v>
      </c>
      <c r="J11" s="27">
        <f t="shared" si="1"/>
        <v>433129000</v>
      </c>
      <c r="K11" s="27">
        <f t="shared" si="1"/>
        <v>166871000</v>
      </c>
      <c r="L11" s="27">
        <f t="shared" si="1"/>
        <v>433129000</v>
      </c>
      <c r="M11" s="27">
        <f t="shared" si="1"/>
        <v>0</v>
      </c>
      <c r="N11" s="27">
        <f t="shared" si="1"/>
        <v>101178000</v>
      </c>
      <c r="O11" s="27">
        <f t="shared" si="1"/>
        <v>54178000</v>
      </c>
      <c r="P11" s="27">
        <f t="shared" si="1"/>
        <v>47000000</v>
      </c>
      <c r="Q11" s="35">
        <f>+L11/I11</f>
        <v>0.7218816666666666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K8:K9"/>
    <mergeCell ref="L8:L9"/>
    <mergeCell ref="M8:M9"/>
    <mergeCell ref="N8:N9"/>
    <mergeCell ref="L3:L4"/>
    <mergeCell ref="M3:M4"/>
    <mergeCell ref="N3:N4"/>
    <mergeCell ref="O8:O9"/>
    <mergeCell ref="P8:P9"/>
    <mergeCell ref="Q8:Q9"/>
    <mergeCell ref="B11:C11"/>
    <mergeCell ref="B7:Q7"/>
    <mergeCell ref="B8:B9"/>
    <mergeCell ref="C8:C9"/>
    <mergeCell ref="D8:D9"/>
    <mergeCell ref="I8:I9"/>
    <mergeCell ref="J8:J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.14062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421875" style="0" customWidth="1"/>
    <col min="17" max="17" width="8.7109375" style="37" customWidth="1"/>
  </cols>
  <sheetData>
    <row r="2" spans="2:17" ht="12.75">
      <c r="B2" s="72" t="s">
        <v>1443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" t="str">
        <f>+Ejecución!A415</f>
        <v>215142102</v>
      </c>
      <c r="C5" s="2" t="str">
        <f>+Ejecución!B415</f>
        <v>Otros Proyectos de Inversión - Innovación Social.</v>
      </c>
      <c r="D5" s="13">
        <f>+Ejecución!C415</f>
        <v>0</v>
      </c>
      <c r="E5" s="13">
        <f>+Ejecución!D415</f>
        <v>600000000</v>
      </c>
      <c r="F5" s="13">
        <f>+Ejecución!E415</f>
        <v>0</v>
      </c>
      <c r="G5" s="13">
        <f>+Ejecución!F415</f>
        <v>0</v>
      </c>
      <c r="H5" s="13">
        <f>+Ejecución!G415</f>
        <v>0</v>
      </c>
      <c r="I5" s="13">
        <f>+Ejecución!H415</f>
        <v>600000000</v>
      </c>
      <c r="J5" s="13">
        <f>+Ejecución!I415</f>
        <v>433129000</v>
      </c>
      <c r="K5" s="13">
        <f>+Ejecución!J415</f>
        <v>166871000</v>
      </c>
      <c r="L5" s="13">
        <f>+Ejecución!K415</f>
        <v>433129000</v>
      </c>
      <c r="M5" s="13">
        <f>+Ejecución!L415</f>
        <v>0</v>
      </c>
      <c r="N5" s="13">
        <f>+Ejecución!M415</f>
        <v>101178000</v>
      </c>
      <c r="O5" s="13">
        <f>+Ejecución!N415</f>
        <v>54178000</v>
      </c>
      <c r="P5" s="13">
        <f>+Ejecución!O415</f>
        <v>47000000</v>
      </c>
      <c r="Q5" s="36">
        <f>+L5/I5</f>
        <v>0.7218816666666666</v>
      </c>
    </row>
    <row r="6" spans="2:17" ht="12.75">
      <c r="B6" s="2" t="str">
        <f>+Ejecución!A418</f>
        <v>215142105</v>
      </c>
      <c r="C6" s="2" t="str">
        <f>+Ejecución!B418</f>
        <v>Otros Proyectos de Inversión - Economía Colaborativa.</v>
      </c>
      <c r="D6" s="13">
        <f>+Ejecución!C418</f>
        <v>0</v>
      </c>
      <c r="E6" s="13">
        <f>+Ejecución!D418</f>
        <v>1000000000</v>
      </c>
      <c r="F6" s="13">
        <f>+Ejecución!E418</f>
        <v>0</v>
      </c>
      <c r="G6" s="13">
        <f>+Ejecución!F418</f>
        <v>0</v>
      </c>
      <c r="H6" s="13">
        <f>+Ejecución!G418</f>
        <v>0</v>
      </c>
      <c r="I6" s="13">
        <f>+Ejecución!H418</f>
        <v>1000000000</v>
      </c>
      <c r="J6" s="13">
        <f>+Ejecución!I418</f>
        <v>769490279</v>
      </c>
      <c r="K6" s="13">
        <f>+Ejecución!J418</f>
        <v>230509721</v>
      </c>
      <c r="L6" s="13">
        <f>+Ejecución!K418</f>
        <v>769490279</v>
      </c>
      <c r="M6" s="13">
        <f>+Ejecución!L418</f>
        <v>0</v>
      </c>
      <c r="N6" s="13">
        <f>+Ejecución!M418</f>
        <v>382985779.5</v>
      </c>
      <c r="O6" s="13">
        <f>+Ejecución!N418</f>
        <v>382985779.5</v>
      </c>
      <c r="P6" s="13">
        <f>+Ejecución!O418</f>
        <v>0</v>
      </c>
      <c r="Q6" s="36">
        <f>+L6/I6</f>
        <v>0.769490279</v>
      </c>
    </row>
    <row r="8" spans="2:17" ht="12.75">
      <c r="B8" s="62" t="s">
        <v>1444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66" t="s">
        <v>1071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67"/>
    </row>
    <row r="11" spans="2:17" ht="12.75">
      <c r="B11" s="33"/>
      <c r="C11" s="25" t="s">
        <v>1113</v>
      </c>
      <c r="D11" s="26">
        <f>D6</f>
        <v>0</v>
      </c>
      <c r="E11" s="26">
        <f aca="true" t="shared" si="0" ref="E11:P11">E6</f>
        <v>1000000000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1000000000</v>
      </c>
      <c r="J11" s="26">
        <f t="shared" si="0"/>
        <v>769490279</v>
      </c>
      <c r="K11" s="26">
        <f t="shared" si="0"/>
        <v>230509721</v>
      </c>
      <c r="L11" s="26">
        <f t="shared" si="0"/>
        <v>769490279</v>
      </c>
      <c r="M11" s="26">
        <f t="shared" si="0"/>
        <v>0</v>
      </c>
      <c r="N11" s="26">
        <f t="shared" si="0"/>
        <v>382985779.5</v>
      </c>
      <c r="O11" s="26">
        <f t="shared" si="0"/>
        <v>382985779.5</v>
      </c>
      <c r="P11" s="26">
        <f t="shared" si="0"/>
        <v>0</v>
      </c>
      <c r="Q11" s="36">
        <f>+L11/I11</f>
        <v>0.769490279</v>
      </c>
    </row>
    <row r="12" spans="2:17" ht="12.75">
      <c r="B12" s="61" t="s">
        <v>1185</v>
      </c>
      <c r="C12" s="61"/>
      <c r="D12" s="27">
        <f aca="true" t="shared" si="1" ref="D12:P12">SUM(D11:D11)</f>
        <v>0</v>
      </c>
      <c r="E12" s="27">
        <f t="shared" si="1"/>
        <v>1000000000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1000000000</v>
      </c>
      <c r="J12" s="27">
        <f t="shared" si="1"/>
        <v>769490279</v>
      </c>
      <c r="K12" s="27">
        <f t="shared" si="1"/>
        <v>230509721</v>
      </c>
      <c r="L12" s="27">
        <f t="shared" si="1"/>
        <v>769490279</v>
      </c>
      <c r="M12" s="27">
        <f t="shared" si="1"/>
        <v>0</v>
      </c>
      <c r="N12" s="27">
        <f t="shared" si="1"/>
        <v>382985779.5</v>
      </c>
      <c r="O12" s="27">
        <f t="shared" si="1"/>
        <v>382985779.5</v>
      </c>
      <c r="P12" s="27">
        <f t="shared" si="1"/>
        <v>0</v>
      </c>
      <c r="Q12" s="35">
        <f>+L12/I12</f>
        <v>0.769490279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K9:K10"/>
    <mergeCell ref="L9:L10"/>
    <mergeCell ref="M9:M10"/>
    <mergeCell ref="N9:N10"/>
    <mergeCell ref="L3:L4"/>
    <mergeCell ref="M3:M4"/>
    <mergeCell ref="N3:N4"/>
    <mergeCell ref="O9:O10"/>
    <mergeCell ref="P9:P10"/>
    <mergeCell ref="Q9:Q10"/>
    <mergeCell ref="B12:C12"/>
    <mergeCell ref="B8:Q8"/>
    <mergeCell ref="B9:B10"/>
    <mergeCell ref="C9:C10"/>
    <mergeCell ref="D9:D10"/>
    <mergeCell ref="I9:I10"/>
    <mergeCell ref="J9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5.57421875" style="0" customWidth="1"/>
    <col min="3" max="3" width="50.7109375" style="0" customWidth="1"/>
    <col min="4" max="4" width="12.8515625" style="30" customWidth="1"/>
    <col min="5" max="8" width="11.421875" style="30" customWidth="1"/>
    <col min="9" max="9" width="13.57421875" style="30" customWidth="1"/>
    <col min="10" max="10" width="15.00390625" style="30" customWidth="1"/>
    <col min="11" max="11" width="13.00390625" style="30" customWidth="1"/>
    <col min="12" max="12" width="14.00390625" style="30" customWidth="1"/>
    <col min="13" max="13" width="11.421875" style="30" customWidth="1"/>
    <col min="14" max="14" width="13.140625" style="30" customWidth="1"/>
    <col min="15" max="15" width="11.421875" style="30" customWidth="1"/>
    <col min="16" max="16" width="12.7109375" style="30" customWidth="1"/>
    <col min="17" max="17" width="8.57421875" style="37" customWidth="1"/>
  </cols>
  <sheetData>
    <row r="2" spans="2:17" ht="12.75">
      <c r="B2" s="63" t="s">
        <v>1103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3" t="str">
        <f>+Ejecución!A193</f>
        <v>211323</v>
      </c>
      <c r="C5" s="23" t="str">
        <f>+Ejecución!B193</f>
        <v>GASTOS GENERALES - SECRETARIA GENERAL</v>
      </c>
      <c r="D5" s="29">
        <f>+Ejecución!C193</f>
        <v>3199881288</v>
      </c>
      <c r="E5" s="29">
        <f>+Ejecución!D193</f>
        <v>0</v>
      </c>
      <c r="F5" s="29">
        <f>+Ejecución!E193</f>
        <v>0</v>
      </c>
      <c r="G5" s="29">
        <f>+Ejecución!F193</f>
        <v>647408683.08</v>
      </c>
      <c r="H5" s="29">
        <f>+Ejecución!G193</f>
        <v>476233859.08</v>
      </c>
      <c r="I5" s="29">
        <f>+Ejecución!H193</f>
        <v>3371056112</v>
      </c>
      <c r="J5" s="29">
        <f>+Ejecución!I193</f>
        <v>3127941055.72</v>
      </c>
      <c r="K5" s="29">
        <f>+Ejecución!J193</f>
        <v>243115056.28</v>
      </c>
      <c r="L5" s="29">
        <f>+Ejecución!K193</f>
        <v>3127941055.72</v>
      </c>
      <c r="M5" s="29">
        <f>+Ejecución!L193</f>
        <v>0</v>
      </c>
      <c r="N5" s="29">
        <f>+Ejecución!M193</f>
        <v>2378609462.83</v>
      </c>
      <c r="O5" s="29">
        <f>+Ejecución!N193</f>
        <v>2253634405.33</v>
      </c>
      <c r="P5" s="29">
        <f>+Ejecución!O193</f>
        <v>124975057.5</v>
      </c>
      <c r="Q5" s="35">
        <f>+L5/I5</f>
        <v>0.9278816346561009</v>
      </c>
    </row>
    <row r="6" spans="2:17" ht="12.75">
      <c r="B6" s="23" t="str">
        <f>+Ejecución!A194</f>
        <v>2113231</v>
      </c>
      <c r="C6" s="23" t="str">
        <f>+Ejecución!B194</f>
        <v>ADQUISICION DE BIENES</v>
      </c>
      <c r="D6" s="29">
        <f>+Ejecución!C194</f>
        <v>428870018</v>
      </c>
      <c r="E6" s="29">
        <f>+Ejecución!D194</f>
        <v>0</v>
      </c>
      <c r="F6" s="29">
        <f>+Ejecución!E194</f>
        <v>0</v>
      </c>
      <c r="G6" s="29">
        <f>+Ejecución!F194</f>
        <v>6736060</v>
      </c>
      <c r="H6" s="29">
        <f>+Ejecución!G194</f>
        <v>132236897</v>
      </c>
      <c r="I6" s="29">
        <f>+Ejecución!H194</f>
        <v>303369181</v>
      </c>
      <c r="J6" s="29">
        <f>+Ejecución!I194</f>
        <v>288369181</v>
      </c>
      <c r="K6" s="29">
        <f>+Ejecución!J194</f>
        <v>15000000</v>
      </c>
      <c r="L6" s="29">
        <f>+Ejecución!K194</f>
        <v>288369181</v>
      </c>
      <c r="M6" s="29">
        <f>+Ejecución!L194</f>
        <v>0</v>
      </c>
      <c r="N6" s="29">
        <f>+Ejecución!M194</f>
        <v>15676390</v>
      </c>
      <c r="O6" s="29">
        <f>+Ejecución!N194</f>
        <v>15676390</v>
      </c>
      <c r="P6" s="29">
        <f>+Ejecución!O194</f>
        <v>0</v>
      </c>
      <c r="Q6" s="35">
        <f>+L6/I6</f>
        <v>0.9505552938813517</v>
      </c>
    </row>
    <row r="7" spans="2:17" ht="12.75">
      <c r="B7" s="2" t="str">
        <f>+Ejecución!A195</f>
        <v>211323101</v>
      </c>
      <c r="C7" s="2" t="str">
        <f>+Ejecución!B195</f>
        <v>Materiales y suministros</v>
      </c>
      <c r="D7" s="13">
        <f>+Ejecución!C195</f>
        <v>293674178</v>
      </c>
      <c r="E7" s="13">
        <f>+Ejecución!D195</f>
        <v>0</v>
      </c>
      <c r="F7" s="13">
        <f>+Ejecución!E195</f>
        <v>0</v>
      </c>
      <c r="G7" s="13">
        <f>+Ejecución!F195</f>
        <v>6736060</v>
      </c>
      <c r="H7" s="13">
        <f>+Ejecución!G195</f>
        <v>60000000</v>
      </c>
      <c r="I7" s="13">
        <f>+Ejecución!H195</f>
        <v>240410238</v>
      </c>
      <c r="J7" s="13">
        <f>+Ejecución!I195</f>
        <v>225410238</v>
      </c>
      <c r="K7" s="13">
        <f>+Ejecución!J195</f>
        <v>15000000</v>
      </c>
      <c r="L7" s="13">
        <f>+Ejecución!K195</f>
        <v>225410238</v>
      </c>
      <c r="M7" s="13">
        <f>+Ejecución!L195</f>
        <v>0</v>
      </c>
      <c r="N7" s="13">
        <f>+Ejecución!M195</f>
        <v>15676390</v>
      </c>
      <c r="O7" s="13">
        <f>+Ejecución!N195</f>
        <v>15676390</v>
      </c>
      <c r="P7" s="13">
        <f>+Ejecución!O195</f>
        <v>0</v>
      </c>
      <c r="Q7" s="36">
        <f aca="true" t="shared" si="0" ref="Q7:Q30">+L7/I7</f>
        <v>0.9376066505121133</v>
      </c>
    </row>
    <row r="8" spans="2:17" ht="12.75">
      <c r="B8" s="2" t="str">
        <f>+Ejecución!A196</f>
        <v>211323102</v>
      </c>
      <c r="C8" s="2" t="str">
        <f>+Ejecución!B196</f>
        <v>Compra de equipos</v>
      </c>
      <c r="D8" s="13">
        <f>+Ejecución!C196</f>
        <v>33583680</v>
      </c>
      <c r="E8" s="13">
        <f>+Ejecución!D196</f>
        <v>0</v>
      </c>
      <c r="F8" s="13">
        <f>+Ejecución!E196</f>
        <v>0</v>
      </c>
      <c r="G8" s="13">
        <f>+Ejecución!F196</f>
        <v>0</v>
      </c>
      <c r="H8" s="13">
        <f>+Ejecución!G196</f>
        <v>33583680</v>
      </c>
      <c r="I8" s="13">
        <f>+Ejecución!H196</f>
        <v>0</v>
      </c>
      <c r="J8" s="13">
        <f>+Ejecución!I196</f>
        <v>0</v>
      </c>
      <c r="K8" s="13">
        <f>+Ejecución!J196</f>
        <v>0</v>
      </c>
      <c r="L8" s="13">
        <f>+Ejecución!K196</f>
        <v>0</v>
      </c>
      <c r="M8" s="13">
        <f>+Ejecución!L196</f>
        <v>0</v>
      </c>
      <c r="N8" s="13">
        <f>+Ejecución!M196</f>
        <v>0</v>
      </c>
      <c r="O8" s="13">
        <f>+Ejecución!N196</f>
        <v>0</v>
      </c>
      <c r="P8" s="13">
        <f>+Ejecución!O196</f>
        <v>0</v>
      </c>
      <c r="Q8" s="36" t="e">
        <f t="shared" si="0"/>
        <v>#DIV/0!</v>
      </c>
    </row>
    <row r="9" spans="2:17" ht="12.75">
      <c r="B9" s="2" t="str">
        <f>+Ejecución!A197</f>
        <v>211323103</v>
      </c>
      <c r="C9" s="2" t="str">
        <f>+Ejecución!B197</f>
        <v>Dotación</v>
      </c>
      <c r="D9" s="13">
        <f>+Ejecución!C197</f>
        <v>96014880</v>
      </c>
      <c r="E9" s="13">
        <f>+Ejecución!D197</f>
        <v>0</v>
      </c>
      <c r="F9" s="13">
        <f>+Ejecución!E197</f>
        <v>0</v>
      </c>
      <c r="G9" s="13">
        <f>+Ejecución!F197</f>
        <v>0</v>
      </c>
      <c r="H9" s="13">
        <f>+Ejecución!G197</f>
        <v>38055937</v>
      </c>
      <c r="I9" s="13">
        <f>+Ejecución!H197</f>
        <v>57958943</v>
      </c>
      <c r="J9" s="13">
        <f>+Ejecución!I197</f>
        <v>57958943</v>
      </c>
      <c r="K9" s="13">
        <f>+Ejecución!J197</f>
        <v>0</v>
      </c>
      <c r="L9" s="13">
        <f>+Ejecución!K197</f>
        <v>57958943</v>
      </c>
      <c r="M9" s="13">
        <f>+Ejecución!L197</f>
        <v>0</v>
      </c>
      <c r="N9" s="13">
        <f>+Ejecución!M197</f>
        <v>0</v>
      </c>
      <c r="O9" s="13">
        <f>+Ejecución!N197</f>
        <v>0</v>
      </c>
      <c r="P9" s="13">
        <f>+Ejecución!O197</f>
        <v>0</v>
      </c>
      <c r="Q9" s="36">
        <f t="shared" si="0"/>
        <v>1</v>
      </c>
    </row>
    <row r="10" spans="2:17" ht="12.75">
      <c r="B10" s="2" t="str">
        <f>+Ejecución!A198</f>
        <v>211323104</v>
      </c>
      <c r="C10" s="2" t="str">
        <f>+Ejecución!B198</f>
        <v>Otros gastos generales por adquisición de bienes</v>
      </c>
      <c r="D10" s="13">
        <f>+Ejecución!C198</f>
        <v>5597280</v>
      </c>
      <c r="E10" s="13">
        <f>+Ejecución!D198</f>
        <v>0</v>
      </c>
      <c r="F10" s="13">
        <f>+Ejecución!E198</f>
        <v>0</v>
      </c>
      <c r="G10" s="13">
        <f>+Ejecución!F198</f>
        <v>0</v>
      </c>
      <c r="H10" s="13">
        <f>+Ejecución!G198</f>
        <v>597280</v>
      </c>
      <c r="I10" s="13">
        <f>+Ejecución!H198</f>
        <v>5000000</v>
      </c>
      <c r="J10" s="13">
        <f>+Ejecución!I198</f>
        <v>5000000</v>
      </c>
      <c r="K10" s="13">
        <f>+Ejecución!J198</f>
        <v>0</v>
      </c>
      <c r="L10" s="13">
        <f>+Ejecución!K198</f>
        <v>5000000</v>
      </c>
      <c r="M10" s="13">
        <f>+Ejecución!L198</f>
        <v>0</v>
      </c>
      <c r="N10" s="13">
        <f>+Ejecución!M198</f>
        <v>0</v>
      </c>
      <c r="O10" s="13">
        <f>+Ejecución!N198</f>
        <v>0</v>
      </c>
      <c r="P10" s="13">
        <f>+Ejecución!O198</f>
        <v>0</v>
      </c>
      <c r="Q10" s="36">
        <f t="shared" si="0"/>
        <v>1</v>
      </c>
    </row>
    <row r="11" spans="2:17" ht="12.75">
      <c r="B11" s="23" t="str">
        <f>+Ejecución!A199</f>
        <v>2113232</v>
      </c>
      <c r="C11" s="23" t="str">
        <f>+Ejecución!B199</f>
        <v>ADQUISICION DE SERVICIOS</v>
      </c>
      <c r="D11" s="29">
        <f>+Ejecución!C199</f>
        <v>2598787270</v>
      </c>
      <c r="E11" s="29">
        <f>+Ejecución!D199</f>
        <v>0</v>
      </c>
      <c r="F11" s="29">
        <f>+Ejecución!E199</f>
        <v>0</v>
      </c>
      <c r="G11" s="29">
        <f>+Ejecución!F199</f>
        <v>640672623.08</v>
      </c>
      <c r="H11" s="29">
        <f>+Ejecución!G199</f>
        <v>199086962.08</v>
      </c>
      <c r="I11" s="29">
        <f>+Ejecución!H199</f>
        <v>3040372931</v>
      </c>
      <c r="J11" s="29">
        <f>+Ejecución!I199</f>
        <v>2832910587.72</v>
      </c>
      <c r="K11" s="29">
        <f>+Ejecución!J199</f>
        <v>207462343.28</v>
      </c>
      <c r="L11" s="29">
        <f>+Ejecución!K199</f>
        <v>2832910587.72</v>
      </c>
      <c r="M11" s="29">
        <f>+Ejecución!L199</f>
        <v>0</v>
      </c>
      <c r="N11" s="29">
        <f>+Ejecución!M199</f>
        <v>2356794925.83</v>
      </c>
      <c r="O11" s="29">
        <f>+Ejecución!N199</f>
        <v>2231819868.33</v>
      </c>
      <c r="P11" s="29">
        <f>+Ejecución!O199</f>
        <v>124975057.5</v>
      </c>
      <c r="Q11" s="35">
        <f t="shared" si="0"/>
        <v>0.9317641789384816</v>
      </c>
    </row>
    <row r="12" spans="2:17" ht="12.75">
      <c r="B12" s="2" t="str">
        <f>+Ejecución!A200</f>
        <v>211323201</v>
      </c>
      <c r="C12" s="2" t="str">
        <f>+Ejecución!B200</f>
        <v>Viáticos y gastos de viaje</v>
      </c>
      <c r="D12" s="13">
        <f>+Ejecución!C200</f>
        <v>215280000</v>
      </c>
      <c r="E12" s="13">
        <f>+Ejecución!D200</f>
        <v>0</v>
      </c>
      <c r="F12" s="13">
        <f>+Ejecución!E200</f>
        <v>0</v>
      </c>
      <c r="G12" s="13">
        <f>+Ejecución!F200</f>
        <v>55907452</v>
      </c>
      <c r="H12" s="13">
        <f>+Ejecución!G200</f>
        <v>0</v>
      </c>
      <c r="I12" s="13">
        <f>+Ejecución!H200</f>
        <v>271187452</v>
      </c>
      <c r="J12" s="13">
        <f>+Ejecución!I200</f>
        <v>247493044.5</v>
      </c>
      <c r="K12" s="13">
        <f>+Ejecución!J200</f>
        <v>23694407.5</v>
      </c>
      <c r="L12" s="13">
        <f>+Ejecución!K200</f>
        <v>247493044.5</v>
      </c>
      <c r="M12" s="13">
        <f>+Ejecución!L200</f>
        <v>0</v>
      </c>
      <c r="N12" s="13">
        <f>+Ejecución!M200</f>
        <v>183594678.5</v>
      </c>
      <c r="O12" s="13">
        <f>+Ejecución!N200</f>
        <v>169896885</v>
      </c>
      <c r="P12" s="13">
        <f>+Ejecución!O200</f>
        <v>13697793.5</v>
      </c>
      <c r="Q12" s="36">
        <f t="shared" si="0"/>
        <v>0.9126271981787711</v>
      </c>
    </row>
    <row r="13" spans="2:17" ht="12.75">
      <c r="B13" s="2" t="str">
        <f>+Ejecución!A201</f>
        <v>211323202</v>
      </c>
      <c r="C13" s="2" t="str">
        <f>+Ejecución!B201</f>
        <v>Mantenimiento</v>
      </c>
      <c r="D13" s="13">
        <f>+Ejecución!C201</f>
        <v>807300000</v>
      </c>
      <c r="E13" s="13">
        <f>+Ejecución!D201</f>
        <v>0</v>
      </c>
      <c r="F13" s="13">
        <f>+Ejecución!E201</f>
        <v>0</v>
      </c>
      <c r="G13" s="13">
        <f>+Ejecución!F201</f>
        <v>74824049.08</v>
      </c>
      <c r="H13" s="13">
        <f>+Ejecución!G201</f>
        <v>127453375</v>
      </c>
      <c r="I13" s="13">
        <f>+Ejecución!H201</f>
        <v>754670674.08</v>
      </c>
      <c r="J13" s="13">
        <f>+Ejecución!I201</f>
        <v>750234204</v>
      </c>
      <c r="K13" s="13">
        <f>+Ejecución!J201</f>
        <v>4436470.08</v>
      </c>
      <c r="L13" s="13">
        <f>+Ejecución!K201</f>
        <v>750234204</v>
      </c>
      <c r="M13" s="13">
        <f>+Ejecución!L201</f>
        <v>0</v>
      </c>
      <c r="N13" s="13">
        <f>+Ejecución!M201</f>
        <v>626889516</v>
      </c>
      <c r="O13" s="13">
        <f>+Ejecución!N201</f>
        <v>591361336</v>
      </c>
      <c r="P13" s="13">
        <f>+Ejecución!O201</f>
        <v>35528180</v>
      </c>
      <c r="Q13" s="36">
        <f t="shared" si="0"/>
        <v>0.9941213164465302</v>
      </c>
    </row>
    <row r="14" spans="2:17" ht="12.75">
      <c r="B14" s="2">
        <f>+Ejecución!A202</f>
        <v>211323203</v>
      </c>
      <c r="C14" s="2" t="str">
        <f>+Ejecución!B202</f>
        <v>Servicios de comunicaciones</v>
      </c>
      <c r="D14" s="13">
        <f>+Ejecución!C202</f>
        <v>330099622</v>
      </c>
      <c r="E14" s="13">
        <f>+Ejecución!D202</f>
        <v>0</v>
      </c>
      <c r="F14" s="13">
        <f>+Ejecución!E202</f>
        <v>0</v>
      </c>
      <c r="G14" s="13">
        <f>+Ejecución!F202</f>
        <v>140000000</v>
      </c>
      <c r="H14" s="13">
        <f>+Ejecución!G202</f>
        <v>16897122</v>
      </c>
      <c r="I14" s="13">
        <f>+Ejecución!H202</f>
        <v>453202500</v>
      </c>
      <c r="J14" s="13">
        <f>+Ejecución!I202</f>
        <v>406866217</v>
      </c>
      <c r="K14" s="13">
        <f>+Ejecución!J202</f>
        <v>46336283</v>
      </c>
      <c r="L14" s="13">
        <f>+Ejecución!K202</f>
        <v>406866217</v>
      </c>
      <c r="M14" s="13">
        <f>+Ejecución!L202</f>
        <v>0</v>
      </c>
      <c r="N14" s="13">
        <f>+Ejecución!M202</f>
        <v>311502857.47</v>
      </c>
      <c r="O14" s="13">
        <f>+Ejecución!N202</f>
        <v>298252549.47</v>
      </c>
      <c r="P14" s="13">
        <f>+Ejecución!O202</f>
        <v>13250308</v>
      </c>
      <c r="Q14" s="36">
        <f t="shared" si="0"/>
        <v>0.8977581037174331</v>
      </c>
    </row>
    <row r="15" spans="2:17" ht="12.75">
      <c r="B15" s="2" t="str">
        <f>+Ejecución!A203</f>
        <v>211323204</v>
      </c>
      <c r="C15" s="2" t="str">
        <f>+Ejecución!B203</f>
        <v>Relaciones publicas</v>
      </c>
      <c r="D15" s="13">
        <f>+Ejecución!C203</f>
        <v>33583680</v>
      </c>
      <c r="E15" s="13">
        <f>+Ejecución!D203</f>
        <v>0</v>
      </c>
      <c r="F15" s="13">
        <f>+Ejecución!E203</f>
        <v>0</v>
      </c>
      <c r="G15" s="13">
        <f>+Ejecución!F203</f>
        <v>6976622</v>
      </c>
      <c r="H15" s="13">
        <f>+Ejecución!G203</f>
        <v>0</v>
      </c>
      <c r="I15" s="13">
        <f>+Ejecución!H203</f>
        <v>40560302</v>
      </c>
      <c r="J15" s="13">
        <f>+Ejecución!I203</f>
        <v>40560302</v>
      </c>
      <c r="K15" s="13">
        <f>+Ejecución!J203</f>
        <v>0</v>
      </c>
      <c r="L15" s="13">
        <f>+Ejecución!K203</f>
        <v>40560302</v>
      </c>
      <c r="M15" s="13">
        <f>+Ejecución!L203</f>
        <v>0</v>
      </c>
      <c r="N15" s="13">
        <f>+Ejecución!M203</f>
        <v>20000000</v>
      </c>
      <c r="O15" s="13">
        <f>+Ejecución!N203</f>
        <v>20000000</v>
      </c>
      <c r="P15" s="13">
        <f>+Ejecución!O203</f>
        <v>0</v>
      </c>
      <c r="Q15" s="36">
        <f t="shared" si="0"/>
        <v>1</v>
      </c>
    </row>
    <row r="16" spans="2:17" ht="12.75">
      <c r="B16" s="2" t="str">
        <f>+Ejecución!A204</f>
        <v>211323205</v>
      </c>
      <c r="C16" s="2" t="str">
        <f>+Ejecución!B204</f>
        <v>Impresos y publicaciones</v>
      </c>
      <c r="D16" s="13">
        <f>+Ejecución!C204</f>
        <v>90579060</v>
      </c>
      <c r="E16" s="13">
        <f>+Ejecución!D204</f>
        <v>0</v>
      </c>
      <c r="F16" s="13">
        <f>+Ejecución!E204</f>
        <v>0</v>
      </c>
      <c r="G16" s="13">
        <f>+Ejecución!F204</f>
        <v>60000000</v>
      </c>
      <c r="H16" s="13">
        <f>+Ejecución!G204</f>
        <v>16197060</v>
      </c>
      <c r="I16" s="13">
        <f>+Ejecución!H204</f>
        <v>134382000</v>
      </c>
      <c r="J16" s="13">
        <f>+Ejecución!I204</f>
        <v>124382000</v>
      </c>
      <c r="K16" s="13">
        <f>+Ejecución!J204</f>
        <v>10000000</v>
      </c>
      <c r="L16" s="13">
        <f>+Ejecución!K204</f>
        <v>124382000</v>
      </c>
      <c r="M16" s="13">
        <f>+Ejecución!L204</f>
        <v>0</v>
      </c>
      <c r="N16" s="13">
        <f>+Ejecución!M204</f>
        <v>114382000</v>
      </c>
      <c r="O16" s="13">
        <f>+Ejecución!N204</f>
        <v>114382000</v>
      </c>
      <c r="P16" s="13">
        <f>+Ejecución!O204</f>
        <v>0</v>
      </c>
      <c r="Q16" s="36">
        <f t="shared" si="0"/>
        <v>0.925585271837002</v>
      </c>
    </row>
    <row r="17" spans="2:17" ht="12.75">
      <c r="B17" s="2" t="str">
        <f>+Ejecución!A205</f>
        <v>211323206</v>
      </c>
      <c r="C17" s="2" t="str">
        <f>+Ejecución!B205</f>
        <v>Combustibles y lubricantes</v>
      </c>
      <c r="D17" s="13">
        <f>+Ejecución!C205</f>
        <v>107640000</v>
      </c>
      <c r="E17" s="13">
        <f>+Ejecución!D205</f>
        <v>0</v>
      </c>
      <c r="F17" s="13">
        <f>+Ejecución!E205</f>
        <v>0</v>
      </c>
      <c r="G17" s="13">
        <f>+Ejecución!F205</f>
        <v>7900000</v>
      </c>
      <c r="H17" s="13">
        <f>+Ejecución!G205</f>
        <v>3258112.08</v>
      </c>
      <c r="I17" s="13">
        <f>+Ejecución!H205</f>
        <v>112281887.92</v>
      </c>
      <c r="J17" s="13">
        <f>+Ejecución!I205</f>
        <v>107900000</v>
      </c>
      <c r="K17" s="13">
        <f>+Ejecución!J205</f>
        <v>4381887.92</v>
      </c>
      <c r="L17" s="13">
        <f>+Ejecución!K205</f>
        <v>107900000</v>
      </c>
      <c r="M17" s="13">
        <f>+Ejecución!L205</f>
        <v>0</v>
      </c>
      <c r="N17" s="13">
        <f>+Ejecución!M205</f>
        <v>66398488</v>
      </c>
      <c r="O17" s="13">
        <f>+Ejecución!N205</f>
        <v>47323976</v>
      </c>
      <c r="P17" s="13">
        <f>+Ejecución!O205</f>
        <v>19074512</v>
      </c>
      <c r="Q17" s="36">
        <f t="shared" si="0"/>
        <v>0.9609742229920282</v>
      </c>
    </row>
    <row r="18" spans="2:17" ht="12.75">
      <c r="B18" s="2" t="str">
        <f>+Ejecución!A206</f>
        <v>211323207</v>
      </c>
      <c r="C18" s="2" t="str">
        <f>+Ejecución!B206</f>
        <v>Servicios públicos</v>
      </c>
      <c r="D18" s="13">
        <f>+Ejecución!C206</f>
        <v>279864000</v>
      </c>
      <c r="E18" s="13">
        <f>+Ejecución!D206</f>
        <v>0</v>
      </c>
      <c r="F18" s="13">
        <f>+Ejecución!E206</f>
        <v>0</v>
      </c>
      <c r="G18" s="13">
        <f>+Ejecución!F206</f>
        <v>112267372</v>
      </c>
      <c r="H18" s="13">
        <f>+Ejecución!G206</f>
        <v>0</v>
      </c>
      <c r="I18" s="13">
        <f>+Ejecución!H206</f>
        <v>392131372</v>
      </c>
      <c r="J18" s="13">
        <f>+Ejecución!I206</f>
        <v>391085919</v>
      </c>
      <c r="K18" s="13">
        <f>+Ejecución!J206</f>
        <v>1045453</v>
      </c>
      <c r="L18" s="13">
        <f>+Ejecución!K206</f>
        <v>391085919</v>
      </c>
      <c r="M18" s="13">
        <f>+Ejecución!L206</f>
        <v>0</v>
      </c>
      <c r="N18" s="13">
        <f>+Ejecución!M206</f>
        <v>338325667</v>
      </c>
      <c r="O18" s="13">
        <f>+Ejecución!N206</f>
        <v>338325667</v>
      </c>
      <c r="P18" s="13">
        <f>+Ejecución!O206</f>
        <v>0</v>
      </c>
      <c r="Q18" s="36">
        <f t="shared" si="0"/>
        <v>0.9973339215511683</v>
      </c>
    </row>
    <row r="19" spans="2:17" ht="12.75">
      <c r="B19" s="2" t="str">
        <f>+Ejecución!A207</f>
        <v>211323208</v>
      </c>
      <c r="C19" s="2" t="str">
        <f>+Ejecución!B207</f>
        <v>Arrendamientos</v>
      </c>
      <c r="D19" s="13">
        <f>+Ejecución!C207</f>
        <v>103549680</v>
      </c>
      <c r="E19" s="13">
        <f>+Ejecución!D207</f>
        <v>0</v>
      </c>
      <c r="F19" s="13">
        <f>+Ejecución!E207</f>
        <v>0</v>
      </c>
      <c r="G19" s="13">
        <f>+Ejecución!F207</f>
        <v>12300000</v>
      </c>
      <c r="H19" s="13">
        <f>+Ejecución!G207</f>
        <v>10000000</v>
      </c>
      <c r="I19" s="13">
        <f>+Ejecución!H207</f>
        <v>105849680</v>
      </c>
      <c r="J19" s="13">
        <f>+Ejecución!I207</f>
        <v>103826588</v>
      </c>
      <c r="K19" s="13">
        <f>+Ejecución!J207</f>
        <v>2023092</v>
      </c>
      <c r="L19" s="13">
        <f>+Ejecución!K207</f>
        <v>103826588</v>
      </c>
      <c r="M19" s="13">
        <f>+Ejecución!L207</f>
        <v>0</v>
      </c>
      <c r="N19" s="13">
        <f>+Ejecución!M207</f>
        <v>89910588</v>
      </c>
      <c r="O19" s="13">
        <f>+Ejecución!N207</f>
        <v>71662048</v>
      </c>
      <c r="P19" s="13">
        <f>+Ejecución!O207</f>
        <v>18248540</v>
      </c>
      <c r="Q19" s="36">
        <f t="shared" si="0"/>
        <v>0.9808871221906387</v>
      </c>
    </row>
    <row r="20" spans="2:17" ht="12.75">
      <c r="B20" s="2" t="str">
        <f>+Ejecución!A208</f>
        <v>211323209</v>
      </c>
      <c r="C20" s="2" t="str">
        <f>+Ejecución!B208</f>
        <v>Seguros</v>
      </c>
      <c r="D20" s="13">
        <f>+Ejecución!C208</f>
        <v>201502080</v>
      </c>
      <c r="E20" s="13">
        <f>+Ejecución!D208</f>
        <v>0</v>
      </c>
      <c r="F20" s="13">
        <f>+Ejecución!E208</f>
        <v>0</v>
      </c>
      <c r="G20" s="13">
        <f>+Ejecución!F208</f>
        <v>92742762</v>
      </c>
      <c r="H20" s="13">
        <f>+Ejecución!G208</f>
        <v>422925</v>
      </c>
      <c r="I20" s="13">
        <f>+Ejecución!H208</f>
        <v>293821917</v>
      </c>
      <c r="J20" s="13">
        <f>+Ejecución!I208</f>
        <v>293821915.85</v>
      </c>
      <c r="K20" s="13">
        <f>+Ejecución!J208</f>
        <v>1.15</v>
      </c>
      <c r="L20" s="13">
        <f>+Ejecución!K208</f>
        <v>293821915.85</v>
      </c>
      <c r="M20" s="13">
        <f>+Ejecución!L208</f>
        <v>0</v>
      </c>
      <c r="N20" s="13">
        <f>+Ejecución!M208</f>
        <v>293821714.86</v>
      </c>
      <c r="O20" s="13">
        <f>+Ejecución!N208</f>
        <v>293821714.86</v>
      </c>
      <c r="P20" s="13">
        <f>+Ejecución!O208</f>
        <v>0</v>
      </c>
      <c r="Q20" s="36">
        <f t="shared" si="0"/>
        <v>0.9999999960860647</v>
      </c>
    </row>
    <row r="21" spans="2:17" ht="12.75">
      <c r="B21" s="2" t="str">
        <f>+Ejecución!A209</f>
        <v>211323210</v>
      </c>
      <c r="C21" s="2" t="str">
        <f>+Ejecución!B209</f>
        <v>Pólizas de garantías</v>
      </c>
      <c r="D21" s="13">
        <f>+Ejecución!C209</f>
        <v>5597280</v>
      </c>
      <c r="E21" s="13">
        <f>+Ejecución!D209</f>
        <v>0</v>
      </c>
      <c r="F21" s="13">
        <f>+Ejecución!E209</f>
        <v>0</v>
      </c>
      <c r="G21" s="13">
        <f>+Ejecución!F209</f>
        <v>17580960</v>
      </c>
      <c r="H21" s="13">
        <f>+Ejecución!G209</f>
        <v>0</v>
      </c>
      <c r="I21" s="13">
        <f>+Ejecución!H209</f>
        <v>23178240</v>
      </c>
      <c r="J21" s="13">
        <f>+Ejecución!I209</f>
        <v>17484397.37</v>
      </c>
      <c r="K21" s="13">
        <f>+Ejecución!J209</f>
        <v>5693842.63</v>
      </c>
      <c r="L21" s="13">
        <f>+Ejecución!K209</f>
        <v>17484397.37</v>
      </c>
      <c r="M21" s="13">
        <f>+Ejecución!L209</f>
        <v>0</v>
      </c>
      <c r="N21" s="13">
        <f>+Ejecución!M209</f>
        <v>15669971</v>
      </c>
      <c r="O21" s="13">
        <f>+Ejecución!N209</f>
        <v>15669971</v>
      </c>
      <c r="P21" s="13">
        <f>+Ejecución!O209</f>
        <v>0</v>
      </c>
      <c r="Q21" s="36">
        <f t="shared" si="0"/>
        <v>0.7543453415789982</v>
      </c>
    </row>
    <row r="22" spans="2:17" ht="12.75">
      <c r="B22" s="2" t="str">
        <f>+Ejecución!A210</f>
        <v>211323211</v>
      </c>
      <c r="C22" s="2" t="str">
        <f>+Ejecución!B210</f>
        <v>Gastos judiciales</v>
      </c>
      <c r="D22" s="13">
        <f>+Ejecución!C210</f>
        <v>3358368</v>
      </c>
      <c r="E22" s="13">
        <f>+Ejecución!D210</f>
        <v>0</v>
      </c>
      <c r="F22" s="13">
        <f>+Ejecución!E210</f>
        <v>0</v>
      </c>
      <c r="G22" s="13">
        <f>+Ejecución!F210</f>
        <v>0</v>
      </c>
      <c r="H22" s="13">
        <f>+Ejecución!G210</f>
        <v>858368</v>
      </c>
      <c r="I22" s="13">
        <f>+Ejecución!H210</f>
        <v>2500000</v>
      </c>
      <c r="J22" s="13">
        <f>+Ejecución!I210</f>
        <v>2500000</v>
      </c>
      <c r="K22" s="13">
        <f>+Ejecución!J210</f>
        <v>0</v>
      </c>
      <c r="L22" s="13">
        <f>+Ejecución!K210</f>
        <v>2500000</v>
      </c>
      <c r="M22" s="13">
        <f>+Ejecución!L210</f>
        <v>0</v>
      </c>
      <c r="N22" s="13">
        <f>+Ejecución!M210</f>
        <v>770240</v>
      </c>
      <c r="O22" s="13">
        <f>+Ejecución!N210</f>
        <v>0</v>
      </c>
      <c r="P22" s="13">
        <f>+Ejecución!O210</f>
        <v>770240</v>
      </c>
      <c r="Q22" s="36">
        <f t="shared" si="0"/>
        <v>1</v>
      </c>
    </row>
    <row r="23" spans="2:17" ht="12.75">
      <c r="B23" s="2" t="str">
        <f>+Ejecución!A211</f>
        <v>211323212</v>
      </c>
      <c r="C23" s="2" t="str">
        <f>+Ejecución!B211</f>
        <v>Transporte aéreo</v>
      </c>
      <c r="D23" s="13">
        <f>+Ejecución!C211</f>
        <v>269100000</v>
      </c>
      <c r="E23" s="13">
        <f>+Ejecución!D211</f>
        <v>0</v>
      </c>
      <c r="F23" s="13">
        <f>+Ejecución!E211</f>
        <v>0</v>
      </c>
      <c r="G23" s="13">
        <f>+Ejecución!F211</f>
        <v>60173406</v>
      </c>
      <c r="H23" s="13">
        <f>+Ejecución!G211</f>
        <v>24000000</v>
      </c>
      <c r="I23" s="13">
        <f>+Ejecución!H211</f>
        <v>305273406</v>
      </c>
      <c r="J23" s="13">
        <f>+Ejecución!I211</f>
        <v>275000000</v>
      </c>
      <c r="K23" s="13">
        <f>+Ejecución!J211</f>
        <v>30273406</v>
      </c>
      <c r="L23" s="13">
        <f>+Ejecución!K211</f>
        <v>275000000</v>
      </c>
      <c r="M23" s="13">
        <f>+Ejecución!L211</f>
        <v>0</v>
      </c>
      <c r="N23" s="13">
        <f>+Ejecución!M211</f>
        <v>258082705</v>
      </c>
      <c r="O23" s="13">
        <f>+Ejecución!N211</f>
        <v>245777221</v>
      </c>
      <c r="P23" s="13">
        <f>+Ejecución!O211</f>
        <v>12305484</v>
      </c>
      <c r="Q23" s="36">
        <f t="shared" si="0"/>
        <v>0.900831826798565</v>
      </c>
    </row>
    <row r="24" spans="2:17" ht="12.75">
      <c r="B24" s="2" t="str">
        <f>+Ejecución!A212</f>
        <v>211323213</v>
      </c>
      <c r="C24" s="2" t="str">
        <f>+Ejecución!B212</f>
        <v>Día del Pensionado</v>
      </c>
      <c r="D24" s="13">
        <f>+Ejecución!C212</f>
        <v>16146000</v>
      </c>
      <c r="E24" s="13">
        <f>+Ejecución!D212</f>
        <v>0</v>
      </c>
      <c r="F24" s="13">
        <f>+Ejecución!E212</f>
        <v>0</v>
      </c>
      <c r="G24" s="13">
        <f>+Ejecución!F212</f>
        <v>0</v>
      </c>
      <c r="H24" s="13">
        <f>+Ejecución!G212</f>
        <v>0</v>
      </c>
      <c r="I24" s="13">
        <f>+Ejecución!H212</f>
        <v>16146000</v>
      </c>
      <c r="J24" s="13">
        <f>+Ejecución!I212</f>
        <v>15375000</v>
      </c>
      <c r="K24" s="13">
        <f>+Ejecución!J212</f>
        <v>771000</v>
      </c>
      <c r="L24" s="13">
        <f>+Ejecución!K212</f>
        <v>15375000</v>
      </c>
      <c r="M24" s="13">
        <f>+Ejecución!L212</f>
        <v>0</v>
      </c>
      <c r="N24" s="13">
        <f>+Ejecución!M212</f>
        <v>15375000</v>
      </c>
      <c r="O24" s="13">
        <f>+Ejecución!N212</f>
        <v>15375000</v>
      </c>
      <c r="P24" s="13">
        <f>+Ejecución!O212</f>
        <v>0</v>
      </c>
      <c r="Q24" s="36">
        <f t="shared" si="0"/>
        <v>0.9522482348569306</v>
      </c>
    </row>
    <row r="25" spans="2:17" ht="12.75">
      <c r="B25" s="2" t="str">
        <f>+Ejecución!A213</f>
        <v>211323214</v>
      </c>
      <c r="C25" s="2" t="str">
        <f>+Ejecución!B213</f>
        <v>Bienestar Social - Capacitaciones, Estímulos e Incentivos</v>
      </c>
      <c r="D25" s="13">
        <f>+Ejecución!C213</f>
        <v>135187500</v>
      </c>
      <c r="E25" s="13">
        <f>+Ejecución!D213</f>
        <v>0</v>
      </c>
      <c r="F25" s="13">
        <f>+Ejecución!E213</f>
        <v>0</v>
      </c>
      <c r="G25" s="13">
        <f>+Ejecución!F213</f>
        <v>0</v>
      </c>
      <c r="H25" s="13">
        <f>+Ejecución!G213</f>
        <v>0</v>
      </c>
      <c r="I25" s="13">
        <f>+Ejecución!H213</f>
        <v>135187500</v>
      </c>
      <c r="J25" s="13">
        <f>+Ejecución!I213</f>
        <v>56381000</v>
      </c>
      <c r="K25" s="13">
        <f>+Ejecución!J213</f>
        <v>78806500</v>
      </c>
      <c r="L25" s="13">
        <f>+Ejecución!K213</f>
        <v>56381000</v>
      </c>
      <c r="M25" s="13">
        <f>+Ejecución!L213</f>
        <v>0</v>
      </c>
      <c r="N25" s="13">
        <f>+Ejecución!M213</f>
        <v>22071500</v>
      </c>
      <c r="O25" s="13">
        <f>+Ejecución!N213</f>
        <v>9971500</v>
      </c>
      <c r="P25" s="13">
        <f>+Ejecución!O213</f>
        <v>12100000</v>
      </c>
      <c r="Q25" s="36">
        <f t="shared" si="0"/>
        <v>0.4170577901063338</v>
      </c>
    </row>
    <row r="26" spans="2:17" ht="12.75">
      <c r="B26" s="23" t="str">
        <f>+Ejecución!A214</f>
        <v>2113233</v>
      </c>
      <c r="C26" s="23" t="str">
        <f>+Ejecución!B214</f>
        <v>IMPUESTOS Y MULTAS</v>
      </c>
      <c r="D26" s="29">
        <f>+Ejecución!C214</f>
        <v>172224000</v>
      </c>
      <c r="E26" s="29">
        <f>+Ejecución!D214</f>
        <v>0</v>
      </c>
      <c r="F26" s="29">
        <f>+Ejecución!E214</f>
        <v>0</v>
      </c>
      <c r="G26" s="29">
        <f>+Ejecución!F214</f>
        <v>0</v>
      </c>
      <c r="H26" s="29">
        <f>+Ejecución!G214</f>
        <v>144910000</v>
      </c>
      <c r="I26" s="29">
        <f>+Ejecución!H214</f>
        <v>27314000</v>
      </c>
      <c r="J26" s="29">
        <f>+Ejecución!I214</f>
        <v>6661287</v>
      </c>
      <c r="K26" s="29">
        <f>+Ejecución!J214</f>
        <v>20652713</v>
      </c>
      <c r="L26" s="29">
        <f>+Ejecución!K214</f>
        <v>6661287</v>
      </c>
      <c r="M26" s="29">
        <f>+Ejecución!L214</f>
        <v>0</v>
      </c>
      <c r="N26" s="29">
        <f>+Ejecución!M214</f>
        <v>6138147</v>
      </c>
      <c r="O26" s="29">
        <f>+Ejecución!N214</f>
        <v>6138147</v>
      </c>
      <c r="P26" s="29">
        <f>+Ejecución!O214</f>
        <v>0</v>
      </c>
      <c r="Q26" s="35">
        <f t="shared" si="0"/>
        <v>0.24387812111005344</v>
      </c>
    </row>
    <row r="27" spans="2:17" ht="12.75">
      <c r="B27" s="2" t="str">
        <f>+Ejecución!A215</f>
        <v>211323301</v>
      </c>
      <c r="C27" s="2" t="str">
        <f>+Ejecución!B215</f>
        <v>Impuestos</v>
      </c>
      <c r="D27" s="13">
        <f>+Ejecución!C215</f>
        <v>139932000</v>
      </c>
      <c r="E27" s="13">
        <f>+Ejecución!D215</f>
        <v>0</v>
      </c>
      <c r="F27" s="13">
        <f>+Ejecución!E215</f>
        <v>0</v>
      </c>
      <c r="G27" s="13">
        <f>+Ejecución!F215</f>
        <v>0</v>
      </c>
      <c r="H27" s="13">
        <f>+Ejecución!G215</f>
        <v>118000000</v>
      </c>
      <c r="I27" s="13">
        <f>+Ejecución!H215</f>
        <v>21932000</v>
      </c>
      <c r="J27" s="13">
        <f>+Ejecución!I215</f>
        <v>6661287</v>
      </c>
      <c r="K27" s="13">
        <f>+Ejecución!J215</f>
        <v>15270713</v>
      </c>
      <c r="L27" s="13">
        <f>+Ejecución!K215</f>
        <v>6661287</v>
      </c>
      <c r="M27" s="13">
        <f>+Ejecución!L215</f>
        <v>0</v>
      </c>
      <c r="N27" s="13">
        <f>+Ejecución!M215</f>
        <v>6138147</v>
      </c>
      <c r="O27" s="13">
        <f>+Ejecución!N215</f>
        <v>6138147</v>
      </c>
      <c r="P27" s="13">
        <f>+Ejecución!O215</f>
        <v>0</v>
      </c>
      <c r="Q27" s="36">
        <f t="shared" si="0"/>
        <v>0.3037245577238738</v>
      </c>
    </row>
    <row r="28" spans="2:17" ht="12.75">
      <c r="B28" s="2" t="str">
        <f>+Ejecución!A216</f>
        <v>211323302</v>
      </c>
      <c r="C28" s="2" t="str">
        <f>+Ejecución!B216</f>
        <v>Contribuciones</v>
      </c>
      <c r="D28" s="13">
        <f>+Ejecución!C216</f>
        <v>26910000</v>
      </c>
      <c r="E28" s="13">
        <f>+Ejecución!D216</f>
        <v>0</v>
      </c>
      <c r="F28" s="13">
        <f>+Ejecución!E216</f>
        <v>0</v>
      </c>
      <c r="G28" s="13">
        <f>+Ejecución!F216</f>
        <v>0</v>
      </c>
      <c r="H28" s="13">
        <f>+Ejecución!G216</f>
        <v>26910000</v>
      </c>
      <c r="I28" s="13">
        <f>+Ejecución!H216</f>
        <v>0</v>
      </c>
      <c r="J28" s="13">
        <f>+Ejecución!I216</f>
        <v>0</v>
      </c>
      <c r="K28" s="13">
        <f>+Ejecución!J216</f>
        <v>0</v>
      </c>
      <c r="L28" s="13">
        <f>+Ejecución!K216</f>
        <v>0</v>
      </c>
      <c r="M28" s="13">
        <f>+Ejecución!L216</f>
        <v>0</v>
      </c>
      <c r="N28" s="13">
        <f>+Ejecución!M216</f>
        <v>0</v>
      </c>
      <c r="O28" s="13">
        <f>+Ejecución!N216</f>
        <v>0</v>
      </c>
      <c r="P28" s="13">
        <f>+Ejecución!O216</f>
        <v>0</v>
      </c>
      <c r="Q28" s="36" t="e">
        <f t="shared" si="0"/>
        <v>#DIV/0!</v>
      </c>
    </row>
    <row r="29" spans="2:17" ht="12.75">
      <c r="B29" s="2" t="str">
        <f>+Ejecución!A217</f>
        <v>211323303</v>
      </c>
      <c r="C29" s="2" t="str">
        <f>+Ejecución!B217</f>
        <v>Multas</v>
      </c>
      <c r="D29" s="13">
        <f>+Ejecución!C217</f>
        <v>5382000</v>
      </c>
      <c r="E29" s="13">
        <f>+Ejecución!D217</f>
        <v>0</v>
      </c>
      <c r="F29" s="13">
        <f>+Ejecución!E217</f>
        <v>0</v>
      </c>
      <c r="G29" s="13">
        <f>+Ejecución!F217</f>
        <v>0</v>
      </c>
      <c r="H29" s="13">
        <f>+Ejecución!G217</f>
        <v>0</v>
      </c>
      <c r="I29" s="13">
        <f>+Ejecución!H217</f>
        <v>5382000</v>
      </c>
      <c r="J29" s="13">
        <f>+Ejecución!I217</f>
        <v>0</v>
      </c>
      <c r="K29" s="13">
        <f>+Ejecución!J217</f>
        <v>5382000</v>
      </c>
      <c r="L29" s="13">
        <f>+Ejecución!K217</f>
        <v>0</v>
      </c>
      <c r="M29" s="13">
        <f>+Ejecución!L217</f>
        <v>0</v>
      </c>
      <c r="N29" s="13">
        <f>+Ejecución!M217</f>
        <v>0</v>
      </c>
      <c r="O29" s="13">
        <f>+Ejecución!N217</f>
        <v>0</v>
      </c>
      <c r="P29" s="13">
        <f>+Ejecución!O217</f>
        <v>0</v>
      </c>
      <c r="Q29" s="36">
        <f t="shared" si="0"/>
        <v>0</v>
      </c>
    </row>
    <row r="30" spans="2:17" ht="22.5">
      <c r="B30" s="2" t="str">
        <f>+Ejecución!A338</f>
        <v>21442104</v>
      </c>
      <c r="C30" s="2" t="str">
        <f>+Ejecución!B338</f>
        <v>Fortalecimiento del plan de bienestar social, capacitación, estímulos e  incentivos para los funcionarios de la gobernación de Nariño</v>
      </c>
      <c r="D30" s="13">
        <f>+Ejecución!C338</f>
        <v>742746386</v>
      </c>
      <c r="E30" s="13">
        <f>+Ejecución!D338</f>
        <v>0</v>
      </c>
      <c r="F30" s="13">
        <f>+Ejecución!E338</f>
        <v>0</v>
      </c>
      <c r="G30" s="13">
        <f>+Ejecución!F338</f>
        <v>0</v>
      </c>
      <c r="H30" s="13">
        <f>+Ejecución!G338</f>
        <v>0</v>
      </c>
      <c r="I30" s="13">
        <f>+Ejecución!H338</f>
        <v>742746386</v>
      </c>
      <c r="J30" s="13">
        <f>+Ejecución!I338</f>
        <v>553204661</v>
      </c>
      <c r="K30" s="13">
        <f>+Ejecución!J338</f>
        <v>189541725</v>
      </c>
      <c r="L30" s="13">
        <f>+Ejecución!K338</f>
        <v>553204661</v>
      </c>
      <c r="M30" s="13">
        <f>+Ejecución!L338</f>
        <v>0</v>
      </c>
      <c r="N30" s="13">
        <f>+Ejecución!M338</f>
        <v>0</v>
      </c>
      <c r="O30" s="13">
        <f>+Ejecución!N338</f>
        <v>0</v>
      </c>
      <c r="P30" s="13">
        <f>+Ejecución!O338</f>
        <v>0</v>
      </c>
      <c r="Q30" s="36">
        <f t="shared" si="0"/>
        <v>0.7448096300801119</v>
      </c>
    </row>
    <row r="31" spans="2:17" ht="12.75">
      <c r="B31" s="34"/>
      <c r="C31" s="3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8"/>
    </row>
    <row r="32" spans="2:17" ht="12.75">
      <c r="B32" s="63" t="s">
        <v>1159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2:17" ht="12.75" customHeight="1">
      <c r="B33" s="51" t="s">
        <v>1059</v>
      </c>
      <c r="C33" s="53" t="s">
        <v>1060</v>
      </c>
      <c r="D33" s="48" t="s">
        <v>1061</v>
      </c>
      <c r="E33" s="9" t="s">
        <v>1062</v>
      </c>
      <c r="F33" s="10"/>
      <c r="G33" s="10"/>
      <c r="H33" s="11"/>
      <c r="I33" s="48" t="s">
        <v>1063</v>
      </c>
      <c r="J33" s="48" t="s">
        <v>1064</v>
      </c>
      <c r="K33" s="48" t="s">
        <v>1065</v>
      </c>
      <c r="L33" s="48" t="s">
        <v>1066</v>
      </c>
      <c r="M33" s="48" t="s">
        <v>1067</v>
      </c>
      <c r="N33" s="48" t="s">
        <v>1068</v>
      </c>
      <c r="O33" s="48" t="s">
        <v>1069</v>
      </c>
      <c r="P33" s="48" t="s">
        <v>1070</v>
      </c>
      <c r="Q33" s="48" t="s">
        <v>1108</v>
      </c>
    </row>
    <row r="34" spans="2:17" ht="12.75">
      <c r="B34" s="52"/>
      <c r="C34" s="54"/>
      <c r="D34" s="49"/>
      <c r="E34" s="12" t="s">
        <v>1072</v>
      </c>
      <c r="F34" s="12" t="s">
        <v>1073</v>
      </c>
      <c r="G34" s="12" t="s">
        <v>1074</v>
      </c>
      <c r="H34" s="12" t="s">
        <v>1075</v>
      </c>
      <c r="I34" s="49"/>
      <c r="J34" s="49"/>
      <c r="K34" s="49"/>
      <c r="L34" s="49"/>
      <c r="M34" s="49"/>
      <c r="N34" s="49"/>
      <c r="O34" s="49"/>
      <c r="P34" s="49"/>
      <c r="Q34" s="50"/>
    </row>
    <row r="35" spans="2:17" ht="12.75">
      <c r="B35" s="2" t="str">
        <f>+Ejecución!A417</f>
        <v>215142104</v>
      </c>
      <c r="C35" s="2" t="str">
        <f>+Ejecución!B417</f>
        <v>Otros Proyectos de Inversión - Bienestar Social.</v>
      </c>
      <c r="D35" s="13">
        <f>+Ejecución!C417</f>
        <v>0</v>
      </c>
      <c r="E35" s="13">
        <f>+Ejecución!D417</f>
        <v>115959617</v>
      </c>
      <c r="F35" s="13">
        <f>+Ejecución!E417</f>
        <v>0</v>
      </c>
      <c r="G35" s="13">
        <f>+Ejecución!F417</f>
        <v>0</v>
      </c>
      <c r="H35" s="13">
        <f>+Ejecución!G417</f>
        <v>0</v>
      </c>
      <c r="I35" s="13">
        <f>+Ejecución!H417</f>
        <v>115959617</v>
      </c>
      <c r="J35" s="13">
        <f>+Ejecución!I417</f>
        <v>36176724</v>
      </c>
      <c r="K35" s="13">
        <f>+Ejecución!J417</f>
        <v>79782893</v>
      </c>
      <c r="L35" s="13">
        <f>+Ejecución!K417</f>
        <v>36176724</v>
      </c>
      <c r="M35" s="13">
        <f>+Ejecución!L417</f>
        <v>0</v>
      </c>
      <c r="N35" s="13">
        <f>+Ejecución!M417</f>
        <v>9394800</v>
      </c>
      <c r="O35" s="13">
        <f>+Ejecución!N417</f>
        <v>9394800</v>
      </c>
      <c r="P35" s="13">
        <f>+Ejecución!O417</f>
        <v>0</v>
      </c>
      <c r="Q35" s="36">
        <f>+L35/I35</f>
        <v>0.3119769186543622</v>
      </c>
    </row>
    <row r="36" spans="2:17" ht="12.75">
      <c r="B36" s="34"/>
      <c r="C36" s="3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8"/>
    </row>
    <row r="37" spans="2:17" ht="12.75">
      <c r="B37" s="62" t="s">
        <v>1104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ht="12.75">
      <c r="B38" s="51" t="s">
        <v>1059</v>
      </c>
      <c r="C38" s="53" t="s">
        <v>1060</v>
      </c>
      <c r="D38" s="48" t="s">
        <v>1061</v>
      </c>
      <c r="E38" s="9" t="s">
        <v>1062</v>
      </c>
      <c r="F38" s="10"/>
      <c r="G38" s="10"/>
      <c r="H38" s="11"/>
      <c r="I38" s="48" t="s">
        <v>1063</v>
      </c>
      <c r="J38" s="48" t="s">
        <v>1064</v>
      </c>
      <c r="K38" s="48" t="s">
        <v>1065</v>
      </c>
      <c r="L38" s="48" t="s">
        <v>1066</v>
      </c>
      <c r="M38" s="48" t="s">
        <v>1067</v>
      </c>
      <c r="N38" s="48" t="s">
        <v>1068</v>
      </c>
      <c r="O38" s="48" t="s">
        <v>1069</v>
      </c>
      <c r="P38" s="48" t="s">
        <v>1070</v>
      </c>
      <c r="Q38" s="48" t="s">
        <v>1071</v>
      </c>
    </row>
    <row r="39" spans="2:17" ht="12.75">
      <c r="B39" s="52"/>
      <c r="C39" s="54"/>
      <c r="D39" s="49"/>
      <c r="E39" s="12" t="s">
        <v>1072</v>
      </c>
      <c r="F39" s="12" t="s">
        <v>1073</v>
      </c>
      <c r="G39" s="12" t="s">
        <v>1074</v>
      </c>
      <c r="H39" s="12" t="s">
        <v>1075</v>
      </c>
      <c r="I39" s="49"/>
      <c r="J39" s="49"/>
      <c r="K39" s="49"/>
      <c r="L39" s="49"/>
      <c r="M39" s="49"/>
      <c r="N39" s="49"/>
      <c r="O39" s="49"/>
      <c r="P39" s="49"/>
      <c r="Q39" s="49"/>
    </row>
    <row r="40" spans="2:17" ht="12.75">
      <c r="B40" s="64"/>
      <c r="C40" s="25" t="s">
        <v>1105</v>
      </c>
      <c r="D40" s="26">
        <f>+D5+D30</f>
        <v>3942627674</v>
      </c>
      <c r="E40" s="26">
        <f aca="true" t="shared" si="1" ref="E40:P40">+E5+E30</f>
        <v>0</v>
      </c>
      <c r="F40" s="26">
        <f t="shared" si="1"/>
        <v>0</v>
      </c>
      <c r="G40" s="26">
        <f t="shared" si="1"/>
        <v>647408683.08</v>
      </c>
      <c r="H40" s="26">
        <f t="shared" si="1"/>
        <v>476233859.08</v>
      </c>
      <c r="I40" s="26">
        <f t="shared" si="1"/>
        <v>4113802498</v>
      </c>
      <c r="J40" s="26">
        <f t="shared" si="1"/>
        <v>3681145716.72</v>
      </c>
      <c r="K40" s="26">
        <f t="shared" si="1"/>
        <v>432656781.28</v>
      </c>
      <c r="L40" s="26">
        <f t="shared" si="1"/>
        <v>3681145716.72</v>
      </c>
      <c r="M40" s="26">
        <f t="shared" si="1"/>
        <v>0</v>
      </c>
      <c r="N40" s="26">
        <f t="shared" si="1"/>
        <v>2378609462.83</v>
      </c>
      <c r="O40" s="26">
        <f t="shared" si="1"/>
        <v>2253634405.33</v>
      </c>
      <c r="P40" s="26">
        <f t="shared" si="1"/>
        <v>124975057.5</v>
      </c>
      <c r="Q40" s="36">
        <f>+L40/I40</f>
        <v>0.8948280133792655</v>
      </c>
    </row>
    <row r="41" spans="2:17" ht="12.75">
      <c r="B41" s="65"/>
      <c r="C41" s="25" t="s">
        <v>1113</v>
      </c>
      <c r="D41" s="26">
        <f>+D35</f>
        <v>0</v>
      </c>
      <c r="E41" s="26">
        <f aca="true" t="shared" si="2" ref="E41:P41">+E35</f>
        <v>115959617</v>
      </c>
      <c r="F41" s="26">
        <f t="shared" si="2"/>
        <v>0</v>
      </c>
      <c r="G41" s="26">
        <f t="shared" si="2"/>
        <v>0</v>
      </c>
      <c r="H41" s="26">
        <f t="shared" si="2"/>
        <v>0</v>
      </c>
      <c r="I41" s="26">
        <f t="shared" si="2"/>
        <v>115959617</v>
      </c>
      <c r="J41" s="26">
        <f t="shared" si="2"/>
        <v>36176724</v>
      </c>
      <c r="K41" s="26">
        <f t="shared" si="2"/>
        <v>79782893</v>
      </c>
      <c r="L41" s="26">
        <f t="shared" si="2"/>
        <v>36176724</v>
      </c>
      <c r="M41" s="26">
        <f t="shared" si="2"/>
        <v>0</v>
      </c>
      <c r="N41" s="26">
        <f t="shared" si="2"/>
        <v>9394800</v>
      </c>
      <c r="O41" s="26">
        <f t="shared" si="2"/>
        <v>9394800</v>
      </c>
      <c r="P41" s="26">
        <f t="shared" si="2"/>
        <v>0</v>
      </c>
      <c r="Q41" s="36">
        <f>+L41/I41</f>
        <v>0.3119769186543622</v>
      </c>
    </row>
    <row r="42" spans="2:17" ht="12.75">
      <c r="B42" s="61" t="s">
        <v>1106</v>
      </c>
      <c r="C42" s="61"/>
      <c r="D42" s="27">
        <f>+D40+D41</f>
        <v>3942627674</v>
      </c>
      <c r="E42" s="27">
        <f aca="true" t="shared" si="3" ref="E42:P42">+E40+E41</f>
        <v>115959617</v>
      </c>
      <c r="F42" s="27">
        <f t="shared" si="3"/>
        <v>0</v>
      </c>
      <c r="G42" s="27">
        <f t="shared" si="3"/>
        <v>647408683.08</v>
      </c>
      <c r="H42" s="27">
        <f t="shared" si="3"/>
        <v>476233859.08</v>
      </c>
      <c r="I42" s="27">
        <f t="shared" si="3"/>
        <v>4229762115</v>
      </c>
      <c r="J42" s="27">
        <f t="shared" si="3"/>
        <v>3717322440.72</v>
      </c>
      <c r="K42" s="27">
        <f t="shared" si="3"/>
        <v>512439674.28</v>
      </c>
      <c r="L42" s="27">
        <f t="shared" si="3"/>
        <v>3717322440.72</v>
      </c>
      <c r="M42" s="27">
        <f t="shared" si="3"/>
        <v>0</v>
      </c>
      <c r="N42" s="27">
        <f t="shared" si="3"/>
        <v>2388004262.83</v>
      </c>
      <c r="O42" s="27">
        <f t="shared" si="3"/>
        <v>2263029205.33</v>
      </c>
      <c r="P42" s="27">
        <f t="shared" si="3"/>
        <v>124975057.5</v>
      </c>
      <c r="Q42" s="35">
        <f>+L42/I42</f>
        <v>0.8788490557275701</v>
      </c>
    </row>
  </sheetData>
  <sheetProtection/>
  <mergeCells count="41">
    <mergeCell ref="P33:P34"/>
    <mergeCell ref="Q33:Q34"/>
    <mergeCell ref="B32:Q32"/>
    <mergeCell ref="B33:B34"/>
    <mergeCell ref="I33:I34"/>
    <mergeCell ref="B40:B41"/>
    <mergeCell ref="C33:C34"/>
    <mergeCell ref="D33:D34"/>
    <mergeCell ref="J33:J34"/>
    <mergeCell ref="K33:K34"/>
    <mergeCell ref="B2:Q2"/>
    <mergeCell ref="B3:B4"/>
    <mergeCell ref="C3:C4"/>
    <mergeCell ref="D3:D4"/>
    <mergeCell ref="I3:I4"/>
    <mergeCell ref="J3:J4"/>
    <mergeCell ref="Q38:Q39"/>
    <mergeCell ref="O3:O4"/>
    <mergeCell ref="P3:P4"/>
    <mergeCell ref="Q3:Q4"/>
    <mergeCell ref="B37:Q37"/>
    <mergeCell ref="B38:B39"/>
    <mergeCell ref="L33:L34"/>
    <mergeCell ref="M33:M34"/>
    <mergeCell ref="N33:N34"/>
    <mergeCell ref="O33:O34"/>
    <mergeCell ref="B42:C42"/>
    <mergeCell ref="L38:L39"/>
    <mergeCell ref="K3:K4"/>
    <mergeCell ref="L3:L4"/>
    <mergeCell ref="M3:M4"/>
    <mergeCell ref="N3:N4"/>
    <mergeCell ref="M38:M39"/>
    <mergeCell ref="N38:N39"/>
    <mergeCell ref="O38:O39"/>
    <mergeCell ref="P38:P39"/>
    <mergeCell ref="K38:K39"/>
    <mergeCell ref="C38:C39"/>
    <mergeCell ref="D38:D39"/>
    <mergeCell ref="I38:I39"/>
    <mergeCell ref="J38:J39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3.28125" style="0" customWidth="1"/>
    <col min="3" max="3" width="50.7109375" style="0" customWidth="1"/>
    <col min="4" max="4" width="11.7109375" style="0" bestFit="1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6" max="16" width="12.7109375" style="0" customWidth="1"/>
    <col min="17" max="17" width="9.421875" style="37" customWidth="1"/>
  </cols>
  <sheetData>
    <row r="2" spans="2:17" ht="12.75">
      <c r="B2" s="63" t="s">
        <v>1171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" t="str">
        <f>+Ejecución!A566</f>
        <v>22401</v>
      </c>
      <c r="C5" s="2" t="str">
        <f>+Ejecución!B566</f>
        <v>Inversión con Recursos de Cofinanciación</v>
      </c>
      <c r="D5" s="13">
        <f>+Ejecución!C566</f>
        <v>15000000000</v>
      </c>
      <c r="E5" s="13">
        <f>+Ejecución!D566</f>
        <v>2303758400</v>
      </c>
      <c r="F5" s="13">
        <f>+Ejecución!E566</f>
        <v>0</v>
      </c>
      <c r="G5" s="13">
        <f>+Ejecución!F566</f>
        <v>0</v>
      </c>
      <c r="H5" s="13">
        <f>+Ejecución!G566</f>
        <v>0</v>
      </c>
      <c r="I5" s="13">
        <f>+Ejecución!H566</f>
        <v>17303758400</v>
      </c>
      <c r="J5" s="13">
        <f>+Ejecución!I566</f>
        <v>17086005006.7</v>
      </c>
      <c r="K5" s="13">
        <f>+Ejecución!J566</f>
        <v>217753393.3</v>
      </c>
      <c r="L5" s="13">
        <f>+Ejecución!K566</f>
        <v>17086005006.7</v>
      </c>
      <c r="M5" s="13">
        <f>+Ejecución!L566</f>
        <v>0</v>
      </c>
      <c r="N5" s="13">
        <f>+Ejecución!M566</f>
        <v>13475812936</v>
      </c>
      <c r="O5" s="13">
        <f>+Ejecución!N566</f>
        <v>12978870070</v>
      </c>
      <c r="P5" s="13">
        <f>+Ejecución!O566</f>
        <v>496942866</v>
      </c>
      <c r="Q5" s="36">
        <f>+L5/I5</f>
        <v>0.9874158325453736</v>
      </c>
    </row>
    <row r="6" spans="2:17" ht="12.75">
      <c r="B6" s="2" t="str">
        <f>+Ejecución!A567</f>
        <v>22402</v>
      </c>
      <c r="C6" s="2" t="str">
        <f>+Ejecución!B567</f>
        <v>Programa de alimentación escolar PAE-MEN</v>
      </c>
      <c r="D6" s="13">
        <f>+Ejecución!C567</f>
        <v>0</v>
      </c>
      <c r="E6" s="13">
        <f>+Ejecución!D567</f>
        <v>1678737420</v>
      </c>
      <c r="F6" s="13">
        <f>+Ejecución!E567</f>
        <v>0</v>
      </c>
      <c r="G6" s="13">
        <f>+Ejecución!F567</f>
        <v>0</v>
      </c>
      <c r="H6" s="13">
        <f>+Ejecución!G567</f>
        <v>0</v>
      </c>
      <c r="I6" s="13">
        <f>+Ejecución!H567</f>
        <v>1678737420</v>
      </c>
      <c r="J6" s="13">
        <f>+Ejecución!I567</f>
        <v>1678737420</v>
      </c>
      <c r="K6" s="13">
        <f>+Ejecución!J567</f>
        <v>0</v>
      </c>
      <c r="L6" s="13">
        <f>+Ejecución!K567</f>
        <v>1678737420</v>
      </c>
      <c r="M6" s="13">
        <f>+Ejecución!L567</f>
        <v>0</v>
      </c>
      <c r="N6" s="13">
        <f>+Ejecución!M567</f>
        <v>1678737420</v>
      </c>
      <c r="O6" s="13">
        <f>+Ejecución!N567</f>
        <v>1678737420</v>
      </c>
      <c r="P6" s="13">
        <f>+Ejecución!O567</f>
        <v>0</v>
      </c>
      <c r="Q6" s="36">
        <f>+L6/I6</f>
        <v>1</v>
      </c>
    </row>
    <row r="7" spans="2:17" ht="12.75">
      <c r="B7" s="2" t="str">
        <f>+Ejecución!A569</f>
        <v>22404</v>
      </c>
      <c r="C7" s="2" t="str">
        <f>+Ejecución!B569</f>
        <v>Convenio N° 3107-13 red primaria - invias.</v>
      </c>
      <c r="D7" s="13">
        <f>+Ejecución!C569</f>
        <v>0</v>
      </c>
      <c r="E7" s="13">
        <f>+Ejecución!D569</f>
        <v>5900000000</v>
      </c>
      <c r="F7" s="13">
        <f>+Ejecución!E569</f>
        <v>0</v>
      </c>
      <c r="G7" s="13">
        <f>+Ejecución!F569</f>
        <v>0</v>
      </c>
      <c r="H7" s="13">
        <f>+Ejecución!G569</f>
        <v>0</v>
      </c>
      <c r="I7" s="13">
        <f>+Ejecución!H569</f>
        <v>5900000000</v>
      </c>
      <c r="J7" s="13">
        <f>+Ejecución!I569</f>
        <v>5803164520</v>
      </c>
      <c r="K7" s="13">
        <f>+Ejecución!J569</f>
        <v>96835480</v>
      </c>
      <c r="L7" s="13">
        <f>+Ejecución!K569</f>
        <v>5803164520</v>
      </c>
      <c r="M7" s="13">
        <f>+Ejecución!L569</f>
        <v>0</v>
      </c>
      <c r="N7" s="13">
        <f>+Ejecución!M569</f>
        <v>5803142452.4</v>
      </c>
      <c r="O7" s="13">
        <f>+Ejecución!N569</f>
        <v>5803142452.4</v>
      </c>
      <c r="P7" s="13">
        <f>+Ejecución!O569</f>
        <v>0</v>
      </c>
      <c r="Q7" s="36">
        <f>+L7/I7</f>
        <v>0.983587206779661</v>
      </c>
    </row>
    <row r="8" spans="2:17" ht="12.75">
      <c r="B8" s="2" t="str">
        <f>+Ejecución!A570</f>
        <v>22405</v>
      </c>
      <c r="C8" s="2" t="str">
        <f>+Ejecución!B570</f>
        <v>Convenio N° 2732-12 vía al norte.</v>
      </c>
      <c r="D8" s="13">
        <f>+Ejecución!C570</f>
        <v>0</v>
      </c>
      <c r="E8" s="13">
        <f>+Ejecución!D570</f>
        <v>3200000000</v>
      </c>
      <c r="F8" s="13">
        <f>+Ejecución!E570</f>
        <v>0</v>
      </c>
      <c r="G8" s="13">
        <f>+Ejecución!F570</f>
        <v>0</v>
      </c>
      <c r="H8" s="13">
        <f>+Ejecución!G570</f>
        <v>0</v>
      </c>
      <c r="I8" s="13">
        <f>+Ejecución!H570</f>
        <v>3200000000</v>
      </c>
      <c r="J8" s="13">
        <f>+Ejecución!I570</f>
        <v>3200000000</v>
      </c>
      <c r="K8" s="13">
        <f>+Ejecución!J570</f>
        <v>0</v>
      </c>
      <c r="L8" s="13">
        <f>+Ejecución!K570</f>
        <v>3200000000</v>
      </c>
      <c r="M8" s="13">
        <f>+Ejecución!L570</f>
        <v>0</v>
      </c>
      <c r="N8" s="13">
        <f>+Ejecución!M570</f>
        <v>2179271145</v>
      </c>
      <c r="O8" s="13">
        <f>+Ejecución!N570</f>
        <v>2179271145</v>
      </c>
      <c r="P8" s="13">
        <f>+Ejecución!O570</f>
        <v>0</v>
      </c>
      <c r="Q8" s="36">
        <f>+L8/I8</f>
        <v>1</v>
      </c>
    </row>
    <row r="9" spans="2:17" ht="12.75">
      <c r="B9" s="2" t="str">
        <f>+Ejecución!A571</f>
        <v>22406</v>
      </c>
      <c r="C9" s="2" t="str">
        <f>+Ejecución!B571</f>
        <v>Convenio N° 2015-0205 consolidación territorial.</v>
      </c>
      <c r="D9" s="13">
        <f>+Ejecución!C571</f>
        <v>0</v>
      </c>
      <c r="E9" s="13">
        <f>+Ejecución!D571</f>
        <v>1400000000</v>
      </c>
      <c r="F9" s="13">
        <f>+Ejecución!E571</f>
        <v>0</v>
      </c>
      <c r="G9" s="13">
        <f>+Ejecución!F571</f>
        <v>0</v>
      </c>
      <c r="H9" s="13">
        <f>+Ejecución!G571</f>
        <v>0</v>
      </c>
      <c r="I9" s="13">
        <f>+Ejecución!H571</f>
        <v>1400000000</v>
      </c>
      <c r="J9" s="13">
        <f>+Ejecución!I571</f>
        <v>1343799872.07</v>
      </c>
      <c r="K9" s="13">
        <f>+Ejecución!J571</f>
        <v>56200127.93</v>
      </c>
      <c r="L9" s="13">
        <f>+Ejecución!K571</f>
        <v>1343799872.07</v>
      </c>
      <c r="M9" s="13">
        <f>+Ejecución!L571</f>
        <v>0</v>
      </c>
      <c r="N9" s="13">
        <f>+Ejecución!M571</f>
        <v>0</v>
      </c>
      <c r="O9" s="13">
        <f>+Ejecución!N571</f>
        <v>0</v>
      </c>
      <c r="P9" s="13">
        <f>+Ejecución!O571</f>
        <v>0</v>
      </c>
      <c r="Q9" s="36">
        <f>+L9/I9</f>
        <v>0.9598570514785714</v>
      </c>
    </row>
    <row r="10" spans="2:17" ht="12.75">
      <c r="B10" s="2" t="str">
        <f>+Ejecución!A572</f>
        <v>22407</v>
      </c>
      <c r="C10" s="2" t="str">
        <f>+Ejecución!B572</f>
        <v>CONVENIO 244-16 COLDEPORTES</v>
      </c>
      <c r="D10" s="13">
        <f>+Ejecución!C572</f>
        <v>0</v>
      </c>
      <c r="E10" s="13">
        <f>+Ejecución!D572</f>
        <v>392274500</v>
      </c>
      <c r="F10" s="13">
        <f>+Ejecución!E572</f>
        <v>0</v>
      </c>
      <c r="G10" s="13">
        <f>+Ejecución!F572</f>
        <v>0</v>
      </c>
      <c r="H10" s="13">
        <f>+Ejecución!G572</f>
        <v>0</v>
      </c>
      <c r="I10" s="13">
        <f>+Ejecución!H572</f>
        <v>392274500</v>
      </c>
      <c r="J10" s="13">
        <f>+Ejecución!I572</f>
        <v>364603500</v>
      </c>
      <c r="K10" s="13">
        <f>+Ejecución!J572</f>
        <v>27671000</v>
      </c>
      <c r="L10" s="13">
        <f>+Ejecución!K572</f>
        <v>364603500</v>
      </c>
      <c r="M10" s="13">
        <f>+Ejecución!L572</f>
        <v>0</v>
      </c>
      <c r="N10" s="13">
        <f>+Ejecución!M572</f>
        <v>347103500</v>
      </c>
      <c r="O10" s="13">
        <f>+Ejecución!N572</f>
        <v>339783500</v>
      </c>
      <c r="P10" s="13">
        <f>+Ejecución!O572</f>
        <v>7320000</v>
      </c>
      <c r="Q10" s="36">
        <f aca="true" t="shared" si="0" ref="Q10:Q17">+L10/I10</f>
        <v>0.9294601102034418</v>
      </c>
    </row>
    <row r="11" spans="2:17" ht="12.75">
      <c r="B11" s="2" t="str">
        <f>+Ejecución!A573</f>
        <v>22408</v>
      </c>
      <c r="C11" s="2" t="str">
        <f>+Ejecución!B573</f>
        <v>CONVENIO N° 1270-16 COLDEPORTES</v>
      </c>
      <c r="D11" s="13">
        <f>+Ejecución!C573</f>
        <v>0</v>
      </c>
      <c r="E11" s="13">
        <f>+Ejecución!D573</f>
        <v>78000000</v>
      </c>
      <c r="F11" s="13">
        <f>+Ejecución!E573</f>
        <v>-78000000</v>
      </c>
      <c r="G11" s="13">
        <f>+Ejecución!F573</f>
        <v>0</v>
      </c>
      <c r="H11" s="13">
        <f>+Ejecución!G573</f>
        <v>0</v>
      </c>
      <c r="I11" s="13">
        <f>+Ejecución!H573</f>
        <v>0</v>
      </c>
      <c r="J11" s="13">
        <f>+Ejecución!I573</f>
        <v>0</v>
      </c>
      <c r="K11" s="13">
        <f>+Ejecución!J573</f>
        <v>0</v>
      </c>
      <c r="L11" s="13">
        <f>+Ejecución!K573</f>
        <v>0</v>
      </c>
      <c r="M11" s="13">
        <f>+Ejecución!L573</f>
        <v>0</v>
      </c>
      <c r="N11" s="13">
        <f>+Ejecución!M573</f>
        <v>0</v>
      </c>
      <c r="O11" s="13">
        <f>+Ejecución!N573</f>
        <v>0</v>
      </c>
      <c r="P11" s="13">
        <f>+Ejecución!O573</f>
        <v>0</v>
      </c>
      <c r="Q11" s="36" t="e">
        <f t="shared" si="0"/>
        <v>#DIV/0!</v>
      </c>
    </row>
    <row r="12" spans="2:17" ht="12.75">
      <c r="B12" s="2" t="str">
        <f>+Ejecución!A574</f>
        <v>22409</v>
      </c>
      <c r="C12" s="2" t="str">
        <f>+Ejecución!B574</f>
        <v>CONVENIO INTERADMINISTRATIVO COLDEPORTES</v>
      </c>
      <c r="D12" s="13">
        <f>+Ejecución!C574</f>
        <v>0</v>
      </c>
      <c r="E12" s="13">
        <f>+Ejecución!D574</f>
        <v>184800000</v>
      </c>
      <c r="F12" s="13">
        <f>+Ejecución!E574</f>
        <v>0</v>
      </c>
      <c r="G12" s="13">
        <f>+Ejecución!F574</f>
        <v>0</v>
      </c>
      <c r="H12" s="13">
        <f>+Ejecución!G574</f>
        <v>0</v>
      </c>
      <c r="I12" s="13">
        <f>+Ejecución!H574</f>
        <v>184800000</v>
      </c>
      <c r="J12" s="13">
        <f>+Ejecución!I574</f>
        <v>144550000</v>
      </c>
      <c r="K12" s="13">
        <f>+Ejecución!J574</f>
        <v>40250000</v>
      </c>
      <c r="L12" s="13">
        <f>+Ejecución!K574</f>
        <v>144550000</v>
      </c>
      <c r="M12" s="13">
        <f>+Ejecución!L574</f>
        <v>0</v>
      </c>
      <c r="N12" s="13">
        <f>+Ejecución!M574</f>
        <v>144550000</v>
      </c>
      <c r="O12" s="13">
        <f>+Ejecución!N574</f>
        <v>144550000</v>
      </c>
      <c r="P12" s="13">
        <f>+Ejecución!O574</f>
        <v>0</v>
      </c>
      <c r="Q12" s="36">
        <f t="shared" si="0"/>
        <v>0.7821969696969697</v>
      </c>
    </row>
    <row r="13" spans="2:17" ht="22.5">
      <c r="B13" s="2" t="str">
        <f>+Ejecución!A575</f>
        <v>22410</v>
      </c>
      <c r="C13" s="2" t="str">
        <f>+Ejecución!B575</f>
        <v>PROGRAMA DE ALIMENTACION ESCOLAR PAE - MEN - DNP DEPARTAMENTO DE NARIÑO</v>
      </c>
      <c r="D13" s="13">
        <f>+Ejecución!C575</f>
        <v>0</v>
      </c>
      <c r="E13" s="13">
        <f>+Ejecución!D575</f>
        <v>5260299181</v>
      </c>
      <c r="F13" s="13">
        <f>+Ejecución!E575</f>
        <v>0</v>
      </c>
      <c r="G13" s="13">
        <f>+Ejecución!F575</f>
        <v>0</v>
      </c>
      <c r="H13" s="13">
        <f>+Ejecución!G575</f>
        <v>0</v>
      </c>
      <c r="I13" s="13">
        <f>+Ejecución!H575</f>
        <v>5260299181</v>
      </c>
      <c r="J13" s="13">
        <f>+Ejecución!I575</f>
        <v>5259866751</v>
      </c>
      <c r="K13" s="13">
        <f>+Ejecución!J575</f>
        <v>432430</v>
      </c>
      <c r="L13" s="13">
        <f>+Ejecución!K575</f>
        <v>5259866751</v>
      </c>
      <c r="M13" s="13">
        <f>+Ejecución!L575</f>
        <v>0</v>
      </c>
      <c r="N13" s="13">
        <f>+Ejecución!M575</f>
        <v>4368950636</v>
      </c>
      <c r="O13" s="13">
        <f>+Ejecución!N575</f>
        <v>4223453900</v>
      </c>
      <c r="P13" s="13">
        <f>+Ejecución!O575</f>
        <v>145496736</v>
      </c>
      <c r="Q13" s="36">
        <f t="shared" si="0"/>
        <v>0.9999177936491593</v>
      </c>
    </row>
    <row r="14" spans="2:17" ht="22.5">
      <c r="B14" s="2" t="str">
        <f>+Ejecución!A576</f>
        <v>22411</v>
      </c>
      <c r="C14" s="2" t="str">
        <f>+Ejecución!B576</f>
        <v>PROGRAMA DE ALIMENTACION ESCOLAR PAE - MEN - DNP MUNICIPIO DE PASTO.</v>
      </c>
      <c r="D14" s="13">
        <f>+Ejecución!C576</f>
        <v>0</v>
      </c>
      <c r="E14" s="13">
        <f>+Ejecución!D576</f>
        <v>1476862867</v>
      </c>
      <c r="F14" s="13">
        <f>+Ejecución!E576</f>
        <v>0</v>
      </c>
      <c r="G14" s="13">
        <f>+Ejecución!F576</f>
        <v>0</v>
      </c>
      <c r="H14" s="13">
        <f>+Ejecución!G576</f>
        <v>0</v>
      </c>
      <c r="I14" s="13">
        <f>+Ejecución!H576</f>
        <v>1476862867</v>
      </c>
      <c r="J14" s="13">
        <f>+Ejecución!I576</f>
        <v>1476862867</v>
      </c>
      <c r="K14" s="13">
        <f>+Ejecución!J576</f>
        <v>0</v>
      </c>
      <c r="L14" s="13">
        <f>+Ejecución!K576</f>
        <v>1476862867</v>
      </c>
      <c r="M14" s="13">
        <f>+Ejecución!L576</f>
        <v>0</v>
      </c>
      <c r="N14" s="13">
        <f>+Ejecución!M576</f>
        <v>1476862867</v>
      </c>
      <c r="O14" s="13">
        <f>+Ejecución!N576</f>
        <v>1476862867</v>
      </c>
      <c r="P14" s="13">
        <f>+Ejecución!O576</f>
        <v>0</v>
      </c>
      <c r="Q14" s="36">
        <f t="shared" si="0"/>
        <v>1</v>
      </c>
    </row>
    <row r="15" spans="2:17" ht="22.5">
      <c r="B15" s="2" t="str">
        <f>+Ejecución!A577</f>
        <v>22412</v>
      </c>
      <c r="C15" s="2" t="str">
        <f>+Ejecución!B577</f>
        <v>PROGRAMA DE ALIMENTACION ESCOLAR PAE - MEN - DNP MUNICIPIO DE IPIALES</v>
      </c>
      <c r="D15" s="13">
        <f>+Ejecución!C577</f>
        <v>0</v>
      </c>
      <c r="E15" s="13">
        <f>+Ejecución!D577</f>
        <v>511191387</v>
      </c>
      <c r="F15" s="13">
        <f>+Ejecución!E577</f>
        <v>0</v>
      </c>
      <c r="G15" s="13">
        <f>+Ejecución!F577</f>
        <v>0</v>
      </c>
      <c r="H15" s="13">
        <f>+Ejecución!G577</f>
        <v>0</v>
      </c>
      <c r="I15" s="13">
        <f>+Ejecución!H577</f>
        <v>511191387</v>
      </c>
      <c r="J15" s="13">
        <f>+Ejecución!I577</f>
        <v>511191387</v>
      </c>
      <c r="K15" s="13">
        <f>+Ejecución!J577</f>
        <v>0</v>
      </c>
      <c r="L15" s="13">
        <f>+Ejecución!K577</f>
        <v>511191387</v>
      </c>
      <c r="M15" s="13">
        <f>+Ejecución!L577</f>
        <v>0</v>
      </c>
      <c r="N15" s="13">
        <f>+Ejecución!M577</f>
        <v>511191387</v>
      </c>
      <c r="O15" s="13">
        <f>+Ejecución!N577</f>
        <v>511191387</v>
      </c>
      <c r="P15" s="13">
        <f>+Ejecución!O577</f>
        <v>0</v>
      </c>
      <c r="Q15" s="36">
        <f t="shared" si="0"/>
        <v>1</v>
      </c>
    </row>
    <row r="16" spans="2:17" ht="22.5">
      <c r="B16" s="2" t="str">
        <f>+Ejecución!A578</f>
        <v>22413</v>
      </c>
      <c r="C16" s="2" t="str">
        <f>+Ejecución!B578</f>
        <v>PROGRAMA DE ALIMENTACION ESCOLAR PAE - MEN - DNP MUNICIPIO DE TUMACO.</v>
      </c>
      <c r="D16" s="13">
        <f>+Ejecución!C578</f>
        <v>0</v>
      </c>
      <c r="E16" s="13">
        <f>+Ejecución!D578</f>
        <v>1546715681</v>
      </c>
      <c r="F16" s="13">
        <f>+Ejecución!E578</f>
        <v>0</v>
      </c>
      <c r="G16" s="13">
        <f>+Ejecución!F578</f>
        <v>0</v>
      </c>
      <c r="H16" s="13">
        <f>+Ejecución!G578</f>
        <v>0</v>
      </c>
      <c r="I16" s="13">
        <f>+Ejecución!H578</f>
        <v>1546715681</v>
      </c>
      <c r="J16" s="13">
        <f>+Ejecución!I578</f>
        <v>1546715681</v>
      </c>
      <c r="K16" s="13">
        <f>+Ejecución!J578</f>
        <v>0</v>
      </c>
      <c r="L16" s="13">
        <f>+Ejecución!K578</f>
        <v>1546715681</v>
      </c>
      <c r="M16" s="13">
        <f>+Ejecución!L578</f>
        <v>0</v>
      </c>
      <c r="N16" s="13">
        <f>+Ejecución!M578</f>
        <v>1546715681</v>
      </c>
      <c r="O16" s="13">
        <f>+Ejecución!N578</f>
        <v>1546715681</v>
      </c>
      <c r="P16" s="13">
        <f>+Ejecución!O578</f>
        <v>0</v>
      </c>
      <c r="Q16" s="36">
        <f t="shared" si="0"/>
        <v>1</v>
      </c>
    </row>
    <row r="17" spans="2:17" ht="12.75">
      <c r="B17" s="2" t="str">
        <f>+Ejecución!A579</f>
        <v>22414</v>
      </c>
      <c r="C17" s="2" t="str">
        <f>+Ejecución!B579</f>
        <v>FND CONVENIO 021 DE 2012 ADICIÓN 02.</v>
      </c>
      <c r="D17" s="13">
        <f>+Ejecución!C579</f>
        <v>0</v>
      </c>
      <c r="E17" s="13">
        <f>+Ejecución!D579</f>
        <v>230000000</v>
      </c>
      <c r="F17" s="13">
        <f>+Ejecución!E579</f>
        <v>0</v>
      </c>
      <c r="G17" s="13">
        <f>+Ejecución!F579</f>
        <v>0</v>
      </c>
      <c r="H17" s="13">
        <f>+Ejecución!G579</f>
        <v>0</v>
      </c>
      <c r="I17" s="13">
        <f>+Ejecución!H579</f>
        <v>230000000</v>
      </c>
      <c r="J17" s="13">
        <f>+Ejecución!I579</f>
        <v>220867400</v>
      </c>
      <c r="K17" s="13">
        <f>+Ejecución!J579</f>
        <v>9132600</v>
      </c>
      <c r="L17" s="13">
        <f>+Ejecución!K579</f>
        <v>220867400</v>
      </c>
      <c r="M17" s="13">
        <f>+Ejecución!L579</f>
        <v>0</v>
      </c>
      <c r="N17" s="13">
        <f>+Ejecución!M579</f>
        <v>140867400</v>
      </c>
      <c r="O17" s="13">
        <f>+Ejecución!N579</f>
        <v>139067400</v>
      </c>
      <c r="P17" s="13">
        <f>+Ejecución!O579</f>
        <v>1800000</v>
      </c>
      <c r="Q17" s="36">
        <f t="shared" si="0"/>
        <v>0.9602930434782608</v>
      </c>
    </row>
    <row r="18" spans="2:17" ht="12.75">
      <c r="B18" s="2" t="str">
        <f>+Ejecución!A580</f>
        <v>22415</v>
      </c>
      <c r="C18" s="2" t="str">
        <f>+Ejecución!B580</f>
        <v>CONVENIO INTERADMINISTRATIVO N° 023 - 16 FND (GOBIERNO)</v>
      </c>
      <c r="D18" s="13">
        <f>+Ejecución!C580</f>
        <v>0</v>
      </c>
      <c r="E18" s="13">
        <f>+Ejecución!D580</f>
        <v>547459593</v>
      </c>
      <c r="F18" s="13">
        <f>+Ejecución!E580</f>
        <v>0</v>
      </c>
      <c r="G18" s="13">
        <f>+Ejecución!F580</f>
        <v>0</v>
      </c>
      <c r="H18" s="13">
        <f>+Ejecución!G580</f>
        <v>0</v>
      </c>
      <c r="I18" s="13">
        <f>+Ejecución!H580</f>
        <v>547459593</v>
      </c>
      <c r="J18" s="13">
        <f>+Ejecución!I580</f>
        <v>0</v>
      </c>
      <c r="K18" s="13">
        <f>+Ejecución!J580</f>
        <v>547459593</v>
      </c>
      <c r="L18" s="13">
        <f>+Ejecución!K580</f>
        <v>0</v>
      </c>
      <c r="M18" s="13">
        <f>+Ejecución!L580</f>
        <v>0</v>
      </c>
      <c r="N18" s="13">
        <f>+Ejecución!M580</f>
        <v>0</v>
      </c>
      <c r="O18" s="13">
        <f>+Ejecución!N580</f>
        <v>0</v>
      </c>
      <c r="P18" s="13">
        <f>+Ejecución!O580</f>
        <v>0</v>
      </c>
      <c r="Q18" s="36">
        <f>+L18/I18</f>
        <v>0</v>
      </c>
    </row>
    <row r="19" spans="2:17" ht="22.5">
      <c r="B19" s="2" t="str">
        <f>+Ejecución!A581</f>
        <v>22416</v>
      </c>
      <c r="C19" s="2" t="str">
        <f>+Ejecución!B581</f>
        <v>CONVENIO INTERADMINISTRATIVO N° 20160984 - MINISTERIO DE AGRICULTURA.</v>
      </c>
      <c r="D19" s="13">
        <f>+Ejecución!C581</f>
        <v>0</v>
      </c>
      <c r="E19" s="13">
        <f>+Ejecución!D581</f>
        <v>300000000</v>
      </c>
      <c r="F19" s="13">
        <f>+Ejecución!E581</f>
        <v>0</v>
      </c>
      <c r="G19" s="13">
        <f>+Ejecución!F581</f>
        <v>0</v>
      </c>
      <c r="H19" s="13">
        <f>+Ejecución!G581</f>
        <v>0</v>
      </c>
      <c r="I19" s="13">
        <f>+Ejecución!H581</f>
        <v>300000000</v>
      </c>
      <c r="J19" s="13">
        <f>+Ejecución!I581</f>
        <v>0</v>
      </c>
      <c r="K19" s="13">
        <f>+Ejecución!J581</f>
        <v>300000000</v>
      </c>
      <c r="L19" s="13">
        <f>+Ejecución!K581</f>
        <v>0</v>
      </c>
      <c r="M19" s="13">
        <f>+Ejecución!L581</f>
        <v>0</v>
      </c>
      <c r="N19" s="13">
        <f>+Ejecución!M581</f>
        <v>0</v>
      </c>
      <c r="O19" s="13">
        <f>+Ejecución!N581</f>
        <v>0</v>
      </c>
      <c r="P19" s="13">
        <f>+Ejecución!O581</f>
        <v>0</v>
      </c>
      <c r="Q19" s="36">
        <f>+L19/I19</f>
        <v>0</v>
      </c>
    </row>
    <row r="20" spans="2:17" ht="22.5">
      <c r="B20" s="2" t="str">
        <f>+Ejecución!A582</f>
        <v>22417</v>
      </c>
      <c r="C20" s="2" t="str">
        <f>+Ejecución!B582</f>
        <v>CONVENIO INTERADMINISTRATIVO N° 20160682 - MINISTERIO DE AGRICULTURA.</v>
      </c>
      <c r="D20" s="13">
        <f>+Ejecución!C582</f>
        <v>0</v>
      </c>
      <c r="E20" s="13">
        <f>+Ejecución!D582</f>
        <v>200000000</v>
      </c>
      <c r="F20" s="13">
        <f>+Ejecución!E582</f>
        <v>0</v>
      </c>
      <c r="G20" s="13">
        <f>+Ejecución!F582</f>
        <v>0</v>
      </c>
      <c r="H20" s="13">
        <f>+Ejecución!G582</f>
        <v>0</v>
      </c>
      <c r="I20" s="13">
        <f>+Ejecución!H582</f>
        <v>200000000</v>
      </c>
      <c r="J20" s="13">
        <f>+Ejecución!I582</f>
        <v>0</v>
      </c>
      <c r="K20" s="13">
        <f>+Ejecución!J582</f>
        <v>200000000</v>
      </c>
      <c r="L20" s="13">
        <f>+Ejecución!K582</f>
        <v>0</v>
      </c>
      <c r="M20" s="13">
        <f>+Ejecución!L582</f>
        <v>0</v>
      </c>
      <c r="N20" s="13">
        <f>+Ejecución!M582</f>
        <v>0</v>
      </c>
      <c r="O20" s="13">
        <f>+Ejecución!N582</f>
        <v>0</v>
      </c>
      <c r="P20" s="13">
        <f>+Ejecución!O582</f>
        <v>0</v>
      </c>
      <c r="Q20" s="36">
        <f>+L20/I20</f>
        <v>0</v>
      </c>
    </row>
    <row r="21" spans="2:17" ht="22.5">
      <c r="B21" s="2" t="str">
        <f>+Ejecución!A583</f>
        <v>22418</v>
      </c>
      <c r="C21" s="2" t="str">
        <f>+Ejecución!B583</f>
        <v>PROGRAMA DE ALIMENTACIÓN ESCOLAR PAE - MNISTERIO DE EDUCACIÓN.</v>
      </c>
      <c r="D21" s="13">
        <f>+Ejecución!C583</f>
        <v>0</v>
      </c>
      <c r="E21" s="13">
        <f>+Ejecución!D583</f>
        <v>25430316431</v>
      </c>
      <c r="F21" s="13">
        <f>+Ejecución!E583</f>
        <v>0</v>
      </c>
      <c r="G21" s="13">
        <f>+Ejecución!F583</f>
        <v>0</v>
      </c>
      <c r="H21" s="13">
        <f>+Ejecución!G583</f>
        <v>0</v>
      </c>
      <c r="I21" s="13">
        <f>+Ejecución!H583</f>
        <v>25430316431</v>
      </c>
      <c r="J21" s="13">
        <f>+Ejecución!I583</f>
        <v>0</v>
      </c>
      <c r="K21" s="13">
        <f>+Ejecución!J583</f>
        <v>25430316431</v>
      </c>
      <c r="L21" s="13">
        <f>+Ejecución!K583</f>
        <v>0</v>
      </c>
      <c r="M21" s="13">
        <f>+Ejecución!L583</f>
        <v>0</v>
      </c>
      <c r="N21" s="13">
        <f>+Ejecución!M583</f>
        <v>0</v>
      </c>
      <c r="O21" s="13">
        <f>+Ejecución!N583</f>
        <v>0</v>
      </c>
      <c r="P21" s="13">
        <f>+Ejecución!O583</f>
        <v>0</v>
      </c>
      <c r="Q21" s="36">
        <f>+L21/I21</f>
        <v>0</v>
      </c>
    </row>
    <row r="22" spans="2:17" ht="12.75">
      <c r="B22" s="34"/>
      <c r="C22" s="3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8"/>
    </row>
    <row r="23" spans="2:17" ht="12.75">
      <c r="B23" s="62" t="s">
        <v>1182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ht="12.75">
      <c r="B24" s="51" t="s">
        <v>1059</v>
      </c>
      <c r="C24" s="53" t="s">
        <v>1060</v>
      </c>
      <c r="D24" s="48" t="s">
        <v>1061</v>
      </c>
      <c r="E24" s="9" t="s">
        <v>1062</v>
      </c>
      <c r="F24" s="10"/>
      <c r="G24" s="10"/>
      <c r="H24" s="11"/>
      <c r="I24" s="48" t="s">
        <v>1063</v>
      </c>
      <c r="J24" s="48" t="s">
        <v>1064</v>
      </c>
      <c r="K24" s="48" t="s">
        <v>1065</v>
      </c>
      <c r="L24" s="48" t="s">
        <v>1066</v>
      </c>
      <c r="M24" s="48" t="s">
        <v>1067</v>
      </c>
      <c r="N24" s="48" t="s">
        <v>1068</v>
      </c>
      <c r="O24" s="48" t="s">
        <v>1069</v>
      </c>
      <c r="P24" s="48" t="s">
        <v>1070</v>
      </c>
      <c r="Q24" s="66" t="s">
        <v>1071</v>
      </c>
    </row>
    <row r="25" spans="2:17" ht="12.75">
      <c r="B25" s="52"/>
      <c r="C25" s="54"/>
      <c r="D25" s="49"/>
      <c r="E25" s="12" t="s">
        <v>1072</v>
      </c>
      <c r="F25" s="12" t="s">
        <v>1073</v>
      </c>
      <c r="G25" s="12" t="s">
        <v>1074</v>
      </c>
      <c r="H25" s="12" t="s">
        <v>1075</v>
      </c>
      <c r="I25" s="49"/>
      <c r="J25" s="49"/>
      <c r="K25" s="49"/>
      <c r="L25" s="49"/>
      <c r="M25" s="49"/>
      <c r="N25" s="49"/>
      <c r="O25" s="49"/>
      <c r="P25" s="49"/>
      <c r="Q25" s="67"/>
    </row>
    <row r="26" spans="2:17" ht="12.75">
      <c r="B26" s="33"/>
      <c r="C26" s="25" t="s">
        <v>1080</v>
      </c>
      <c r="D26" s="26">
        <f>+D5+D6+D7+D8+D9+D10+D11+D12+D13+D14+D15+D16+D17+D18+D19+D20+D21</f>
        <v>15000000000</v>
      </c>
      <c r="E26" s="26">
        <f aca="true" t="shared" si="1" ref="E26:P26">+E5+E6+E7+E8+E9+E10+E11+E12+E13+E14+E15+E16+E17+E18+E19+E20+E21</f>
        <v>50640415460</v>
      </c>
      <c r="F26" s="26">
        <f t="shared" si="1"/>
        <v>-78000000</v>
      </c>
      <c r="G26" s="26">
        <f t="shared" si="1"/>
        <v>0</v>
      </c>
      <c r="H26" s="26">
        <f t="shared" si="1"/>
        <v>0</v>
      </c>
      <c r="I26" s="26">
        <f t="shared" si="1"/>
        <v>65562415460</v>
      </c>
      <c r="J26" s="26">
        <f t="shared" si="1"/>
        <v>38636364404.770004</v>
      </c>
      <c r="K26" s="26">
        <f t="shared" si="1"/>
        <v>26926051055.23</v>
      </c>
      <c r="L26" s="26">
        <f t="shared" si="1"/>
        <v>38636364404.770004</v>
      </c>
      <c r="M26" s="26">
        <f t="shared" si="1"/>
        <v>0</v>
      </c>
      <c r="N26" s="26">
        <f t="shared" si="1"/>
        <v>31673205424.4</v>
      </c>
      <c r="O26" s="26">
        <f t="shared" si="1"/>
        <v>31021645822.4</v>
      </c>
      <c r="P26" s="26">
        <f t="shared" si="1"/>
        <v>651559602</v>
      </c>
      <c r="Q26" s="36">
        <f>+L26/I26</f>
        <v>0.5893066040000047</v>
      </c>
    </row>
    <row r="27" spans="2:17" ht="12.75">
      <c r="B27" s="61" t="s">
        <v>1183</v>
      </c>
      <c r="C27" s="61"/>
      <c r="D27" s="27">
        <f aca="true" t="shared" si="2" ref="D27:P27">SUM(D26:D26)</f>
        <v>15000000000</v>
      </c>
      <c r="E27" s="27">
        <f t="shared" si="2"/>
        <v>50640415460</v>
      </c>
      <c r="F27" s="27">
        <f t="shared" si="2"/>
        <v>-78000000</v>
      </c>
      <c r="G27" s="27">
        <f t="shared" si="2"/>
        <v>0</v>
      </c>
      <c r="H27" s="27">
        <f t="shared" si="2"/>
        <v>0</v>
      </c>
      <c r="I27" s="27">
        <f t="shared" si="2"/>
        <v>65562415460</v>
      </c>
      <c r="J27" s="27">
        <f t="shared" si="2"/>
        <v>38636364404.770004</v>
      </c>
      <c r="K27" s="27">
        <f t="shared" si="2"/>
        <v>26926051055.23</v>
      </c>
      <c r="L27" s="27">
        <f t="shared" si="2"/>
        <v>38636364404.770004</v>
      </c>
      <c r="M27" s="27">
        <f t="shared" si="2"/>
        <v>0</v>
      </c>
      <c r="N27" s="27">
        <f t="shared" si="2"/>
        <v>31673205424.4</v>
      </c>
      <c r="O27" s="27">
        <f t="shared" si="2"/>
        <v>31021645822.4</v>
      </c>
      <c r="P27" s="27">
        <f t="shared" si="2"/>
        <v>651559602</v>
      </c>
      <c r="Q27" s="35">
        <f>+L27/I27</f>
        <v>0.5893066040000047</v>
      </c>
    </row>
  </sheetData>
  <sheetProtection/>
  <mergeCells count="27">
    <mergeCell ref="B27:C27"/>
    <mergeCell ref="L24:L25"/>
    <mergeCell ref="M24:M25"/>
    <mergeCell ref="N24:N25"/>
    <mergeCell ref="O24:O25"/>
    <mergeCell ref="P24:P25"/>
    <mergeCell ref="K24:K25"/>
    <mergeCell ref="Q24:Q25"/>
    <mergeCell ref="O3:O4"/>
    <mergeCell ref="P3:P4"/>
    <mergeCell ref="Q3:Q4"/>
    <mergeCell ref="B23:Q23"/>
    <mergeCell ref="B24:B25"/>
    <mergeCell ref="C24:C25"/>
    <mergeCell ref="D24:D25"/>
    <mergeCell ref="I24:I25"/>
    <mergeCell ref="J24:J2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3" max="3" width="50.7109375" style="0" customWidth="1"/>
    <col min="4" max="4" width="13.8515625" style="30" customWidth="1"/>
    <col min="5" max="8" width="11.57421875" style="30" bestFit="1" customWidth="1"/>
    <col min="9" max="9" width="11.7109375" style="30" bestFit="1" customWidth="1"/>
    <col min="10" max="10" width="14.8515625" style="30" customWidth="1"/>
    <col min="11" max="11" width="11.57421875" style="30" bestFit="1" customWidth="1"/>
    <col min="12" max="12" width="13.00390625" style="30" customWidth="1"/>
    <col min="13" max="13" width="11.57421875" style="30" bestFit="1" customWidth="1"/>
    <col min="14" max="14" width="12.421875" style="30" customWidth="1"/>
    <col min="15" max="15" width="11.57421875" style="30" bestFit="1" customWidth="1"/>
    <col min="16" max="16" width="12.421875" style="30" customWidth="1"/>
    <col min="17" max="17" width="10.00390625" style="37" customWidth="1"/>
  </cols>
  <sheetData>
    <row r="2" spans="2:17" ht="12.75">
      <c r="B2" s="63" t="s">
        <v>1107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1071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2.75">
      <c r="B5" s="23" t="str">
        <f>+Ejecución!A225</f>
        <v>2121</v>
      </c>
      <c r="C5" s="23" t="str">
        <f>+Ejecución!B225</f>
        <v>ADQUISICION DE BIENES Y SERVICIOS</v>
      </c>
      <c r="D5" s="29">
        <f>+Ejecución!C225</f>
        <v>30616527679</v>
      </c>
      <c r="E5" s="29">
        <f>+Ejecución!D225</f>
        <v>5306064000</v>
      </c>
      <c r="F5" s="29">
        <f>+Ejecución!E225</f>
        <v>0</v>
      </c>
      <c r="G5" s="29">
        <f>+Ejecución!F225</f>
        <v>333992821.8</v>
      </c>
      <c r="H5" s="29">
        <f>+Ejecución!G225</f>
        <v>333992821.8</v>
      </c>
      <c r="I5" s="29">
        <f>+Ejecución!H225</f>
        <v>35922591679</v>
      </c>
      <c r="J5" s="29">
        <f>+Ejecución!I225</f>
        <v>35794672931.26</v>
      </c>
      <c r="K5" s="29">
        <f>+Ejecución!J225</f>
        <v>127918747.74</v>
      </c>
      <c r="L5" s="29">
        <f>+Ejecución!K225</f>
        <v>35794672931.26</v>
      </c>
      <c r="M5" s="29">
        <f>+Ejecución!L225</f>
        <v>0</v>
      </c>
      <c r="N5" s="29">
        <f>+Ejecución!M225</f>
        <v>29874986923.6</v>
      </c>
      <c r="O5" s="29">
        <f>+Ejecución!N225</f>
        <v>29745058797.6</v>
      </c>
      <c r="P5" s="29">
        <f>+Ejecución!O225</f>
        <v>129928126</v>
      </c>
      <c r="Q5" s="35">
        <f>+L5/I5</f>
        <v>0.9964390445744264</v>
      </c>
    </row>
    <row r="6" spans="2:17" ht="12.75">
      <c r="B6" s="2" t="str">
        <f>+Ejecución!A226</f>
        <v>212101</v>
      </c>
      <c r="C6" s="2" t="str">
        <f>+Ejecución!B226</f>
        <v>Industria y comercio- maquila costos directos</v>
      </c>
      <c r="D6" s="13">
        <f>+Ejecución!C226</f>
        <v>4093391400</v>
      </c>
      <c r="E6" s="13">
        <f>+Ejecución!D226</f>
        <v>0</v>
      </c>
      <c r="F6" s="13">
        <f>+Ejecución!E226</f>
        <v>0</v>
      </c>
      <c r="G6" s="13">
        <f>+Ejecución!F226</f>
        <v>66992821.8</v>
      </c>
      <c r="H6" s="13">
        <f>+Ejecución!G226</f>
        <v>130000000</v>
      </c>
      <c r="I6" s="13">
        <f>+Ejecución!H226</f>
        <v>4030384221.8</v>
      </c>
      <c r="J6" s="13">
        <f>+Ejecución!I226</f>
        <v>3985652688</v>
      </c>
      <c r="K6" s="13">
        <f>+Ejecución!J226</f>
        <v>44731533.8</v>
      </c>
      <c r="L6" s="13">
        <f>+Ejecución!K226</f>
        <v>3985652688</v>
      </c>
      <c r="M6" s="13">
        <f>+Ejecución!L226</f>
        <v>0</v>
      </c>
      <c r="N6" s="13">
        <f>+Ejecución!M226</f>
        <v>797130538</v>
      </c>
      <c r="O6" s="13">
        <f>+Ejecución!N226</f>
        <v>797130538</v>
      </c>
      <c r="P6" s="13">
        <f>+Ejecución!O226</f>
        <v>0</v>
      </c>
      <c r="Q6" s="36">
        <f>+L6/I6</f>
        <v>0.9889014219641762</v>
      </c>
    </row>
    <row r="7" spans="2:17" ht="12.75">
      <c r="B7" s="2" t="str">
        <f>+Ejecución!A227</f>
        <v>212102</v>
      </c>
      <c r="C7" s="2" t="str">
        <f>+Ejecución!B227</f>
        <v>Industria y comercio- maquila costos indirectos</v>
      </c>
      <c r="D7" s="13">
        <f>+Ejecución!C227</f>
        <v>4563944114</v>
      </c>
      <c r="E7" s="13">
        <f>+Ejecución!D227</f>
        <v>0</v>
      </c>
      <c r="F7" s="13">
        <f>+Ejecución!E227</f>
        <v>0</v>
      </c>
      <c r="G7" s="13">
        <f>+Ejecución!F227</f>
        <v>267000000</v>
      </c>
      <c r="H7" s="13">
        <f>+Ejecución!G227</f>
        <v>0</v>
      </c>
      <c r="I7" s="13">
        <f>+Ejecución!H227</f>
        <v>4830944114</v>
      </c>
      <c r="J7" s="13">
        <f>+Ejecución!I227</f>
        <v>4759018485.18</v>
      </c>
      <c r="K7" s="13">
        <f>+Ejecución!J227</f>
        <v>71925628.82</v>
      </c>
      <c r="L7" s="13">
        <f>+Ejecución!K227</f>
        <v>4759018485.18</v>
      </c>
      <c r="M7" s="13">
        <f>+Ejecución!L227</f>
        <v>0</v>
      </c>
      <c r="N7" s="13">
        <f>+Ejecución!M227</f>
        <v>3615853241</v>
      </c>
      <c r="O7" s="13">
        <f>+Ejecución!N227</f>
        <v>3485925115</v>
      </c>
      <c r="P7" s="13">
        <f>+Ejecución!O227</f>
        <v>129928126</v>
      </c>
      <c r="Q7" s="36">
        <f>+L7/I7</f>
        <v>0.9851114757027388</v>
      </c>
    </row>
    <row r="8" spans="2:17" ht="12.75">
      <c r="B8" s="2" t="str">
        <f>+Ejecución!A228</f>
        <v>212103</v>
      </c>
      <c r="C8" s="2" t="str">
        <f>+Ejecución!B228</f>
        <v>Industria y comercio- comercialización de licores destilados</v>
      </c>
      <c r="D8" s="13">
        <f>+Ejecución!C228</f>
        <v>21959192165</v>
      </c>
      <c r="E8" s="13">
        <f>+Ejecución!D228</f>
        <v>5306064000</v>
      </c>
      <c r="F8" s="13">
        <f>+Ejecución!E228</f>
        <v>0</v>
      </c>
      <c r="G8" s="13">
        <f>+Ejecución!F228</f>
        <v>0</v>
      </c>
      <c r="H8" s="13">
        <f>+Ejecución!G228</f>
        <v>203992821.8</v>
      </c>
      <c r="I8" s="13">
        <f>+Ejecución!H228</f>
        <v>27061263343.2</v>
      </c>
      <c r="J8" s="13">
        <f>+Ejecución!I228</f>
        <v>27050001758.08</v>
      </c>
      <c r="K8" s="13">
        <f>+Ejecución!J228</f>
        <v>11261585.12</v>
      </c>
      <c r="L8" s="13">
        <f>+Ejecución!K228</f>
        <v>27050001758.08</v>
      </c>
      <c r="M8" s="13">
        <f>+Ejecución!L228</f>
        <v>0</v>
      </c>
      <c r="N8" s="13">
        <f>+Ejecución!M228</f>
        <v>25462003144.6</v>
      </c>
      <c r="O8" s="13">
        <f>+Ejecución!N228</f>
        <v>25462003144.6</v>
      </c>
      <c r="P8" s="13">
        <f>+Ejecución!O228</f>
        <v>0</v>
      </c>
      <c r="Q8" s="36">
        <f>+L8/I8</f>
        <v>0.9995838485078403</v>
      </c>
    </row>
    <row r="10" spans="2:17" ht="12.75">
      <c r="B10" s="62" t="s">
        <v>1109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2:17" ht="12.75">
      <c r="B11" s="51" t="s">
        <v>1059</v>
      </c>
      <c r="C11" s="53" t="s">
        <v>1060</v>
      </c>
      <c r="D11" s="48" t="s">
        <v>1061</v>
      </c>
      <c r="E11" s="9" t="s">
        <v>1062</v>
      </c>
      <c r="F11" s="10"/>
      <c r="G11" s="10"/>
      <c r="H11" s="11"/>
      <c r="I11" s="48" t="s">
        <v>1063</v>
      </c>
      <c r="J11" s="48" t="s">
        <v>1064</v>
      </c>
      <c r="K11" s="48" t="s">
        <v>1065</v>
      </c>
      <c r="L11" s="48" t="s">
        <v>1066</v>
      </c>
      <c r="M11" s="48" t="s">
        <v>1067</v>
      </c>
      <c r="N11" s="48" t="s">
        <v>1068</v>
      </c>
      <c r="O11" s="48" t="s">
        <v>1069</v>
      </c>
      <c r="P11" s="48" t="s">
        <v>1070</v>
      </c>
      <c r="Q11" s="48" t="s">
        <v>1071</v>
      </c>
    </row>
    <row r="12" spans="2:17" ht="12.75">
      <c r="B12" s="52"/>
      <c r="C12" s="54"/>
      <c r="D12" s="49"/>
      <c r="E12" s="12" t="s">
        <v>1072</v>
      </c>
      <c r="F12" s="12" t="s">
        <v>1073</v>
      </c>
      <c r="G12" s="12" t="s">
        <v>1074</v>
      </c>
      <c r="H12" s="12" t="s">
        <v>1075</v>
      </c>
      <c r="I12" s="49"/>
      <c r="J12" s="49"/>
      <c r="K12" s="49"/>
      <c r="L12" s="49"/>
      <c r="M12" s="49"/>
      <c r="N12" s="49"/>
      <c r="O12" s="49"/>
      <c r="P12" s="49"/>
      <c r="Q12" s="49"/>
    </row>
    <row r="13" spans="2:17" ht="12.75">
      <c r="B13" s="24"/>
      <c r="C13" s="25" t="s">
        <v>1105</v>
      </c>
      <c r="D13" s="26">
        <f>+D5</f>
        <v>30616527679</v>
      </c>
      <c r="E13" s="26">
        <f aca="true" t="shared" si="0" ref="E13:P13">+E5</f>
        <v>5306064000</v>
      </c>
      <c r="F13" s="26">
        <f t="shared" si="0"/>
        <v>0</v>
      </c>
      <c r="G13" s="26">
        <f t="shared" si="0"/>
        <v>333992821.8</v>
      </c>
      <c r="H13" s="26">
        <f t="shared" si="0"/>
        <v>333992821.8</v>
      </c>
      <c r="I13" s="26">
        <f t="shared" si="0"/>
        <v>35922591679</v>
      </c>
      <c r="J13" s="26">
        <f t="shared" si="0"/>
        <v>35794672931.26</v>
      </c>
      <c r="K13" s="26">
        <f t="shared" si="0"/>
        <v>127918747.74</v>
      </c>
      <c r="L13" s="26">
        <f t="shared" si="0"/>
        <v>35794672931.26</v>
      </c>
      <c r="M13" s="26">
        <f t="shared" si="0"/>
        <v>0</v>
      </c>
      <c r="N13" s="26">
        <f t="shared" si="0"/>
        <v>29874986923.6</v>
      </c>
      <c r="O13" s="26">
        <f t="shared" si="0"/>
        <v>29745058797.6</v>
      </c>
      <c r="P13" s="26">
        <f t="shared" si="0"/>
        <v>129928126</v>
      </c>
      <c r="Q13" s="36">
        <f>+L13/I13</f>
        <v>0.9964390445744264</v>
      </c>
    </row>
    <row r="14" spans="2:17" ht="12.75">
      <c r="B14" s="61" t="s">
        <v>1172</v>
      </c>
      <c r="C14" s="61"/>
      <c r="D14" s="27">
        <f>+D13</f>
        <v>30616527679</v>
      </c>
      <c r="E14" s="27">
        <f aca="true" t="shared" si="1" ref="E14:P14">+E13</f>
        <v>5306064000</v>
      </c>
      <c r="F14" s="27">
        <f t="shared" si="1"/>
        <v>0</v>
      </c>
      <c r="G14" s="27">
        <f t="shared" si="1"/>
        <v>333992821.8</v>
      </c>
      <c r="H14" s="27">
        <f t="shared" si="1"/>
        <v>333992821.8</v>
      </c>
      <c r="I14" s="27">
        <f t="shared" si="1"/>
        <v>35922591679</v>
      </c>
      <c r="J14" s="27">
        <f t="shared" si="1"/>
        <v>35794672931.26</v>
      </c>
      <c r="K14" s="27">
        <f t="shared" si="1"/>
        <v>127918747.74</v>
      </c>
      <c r="L14" s="27">
        <f t="shared" si="1"/>
        <v>35794672931.26</v>
      </c>
      <c r="M14" s="27">
        <f t="shared" si="1"/>
        <v>0</v>
      </c>
      <c r="N14" s="27">
        <f t="shared" si="1"/>
        <v>29874986923.6</v>
      </c>
      <c r="O14" s="27">
        <f t="shared" si="1"/>
        <v>29745058797.6</v>
      </c>
      <c r="P14" s="27">
        <f t="shared" si="1"/>
        <v>129928126</v>
      </c>
      <c r="Q14" s="35">
        <f>+L14/I14</f>
        <v>0.9964390445744264</v>
      </c>
    </row>
  </sheetData>
  <sheetProtection/>
  <mergeCells count="27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Q11:Q12"/>
    <mergeCell ref="O3:O4"/>
    <mergeCell ref="P3:P4"/>
    <mergeCell ref="Q3:Q4"/>
    <mergeCell ref="B10:Q10"/>
    <mergeCell ref="B11:B12"/>
    <mergeCell ref="C11:C12"/>
    <mergeCell ref="D11:D12"/>
    <mergeCell ref="I11:I12"/>
    <mergeCell ref="J11:J12"/>
    <mergeCell ref="B14:C14"/>
    <mergeCell ref="L11:L12"/>
    <mergeCell ref="M11:M12"/>
    <mergeCell ref="N11:N12"/>
    <mergeCell ref="O11:O12"/>
    <mergeCell ref="P11:P12"/>
    <mergeCell ref="K11:K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57"/>
  <sheetViews>
    <sheetView zoomScalePageLayoutView="0" workbookViewId="0" topLeftCell="A4">
      <selection activeCell="B26" sqref="B26:P26"/>
    </sheetView>
  </sheetViews>
  <sheetFormatPr defaultColWidth="11.421875" defaultRowHeight="12.75"/>
  <cols>
    <col min="1" max="1" width="7.7109375" style="0" customWidth="1"/>
    <col min="3" max="3" width="51.28125" style="0" customWidth="1"/>
    <col min="4" max="4" width="13.140625" style="0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3.140625" style="0" customWidth="1"/>
    <col min="14" max="14" width="12.421875" style="0" bestFit="1" customWidth="1"/>
    <col min="15" max="15" width="12.57421875" style="0" customWidth="1"/>
    <col min="16" max="16" width="12.28125" style="0" customWidth="1"/>
    <col min="17" max="17" width="9.140625" style="37" customWidth="1"/>
  </cols>
  <sheetData>
    <row r="2" spans="2:17" ht="12.75">
      <c r="B2" s="63" t="s">
        <v>1110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66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69"/>
    </row>
    <row r="5" spans="2:17" s="31" customFormat="1" ht="12.75">
      <c r="B5" s="23" t="str">
        <f>+Ejecución!A245</f>
        <v>214111</v>
      </c>
      <c r="C5" s="23" t="str">
        <f>+Ejecución!B245</f>
        <v>CALIDAD</v>
      </c>
      <c r="D5" s="29">
        <f>+Ejecución!C245</f>
        <v>2055958671</v>
      </c>
      <c r="E5" s="29">
        <f>+Ejecución!D245</f>
        <v>0</v>
      </c>
      <c r="F5" s="29">
        <f>+Ejecución!E245</f>
        <v>0</v>
      </c>
      <c r="G5" s="29">
        <f>+Ejecución!F245</f>
        <v>0</v>
      </c>
      <c r="H5" s="29">
        <f>+Ejecución!G245</f>
        <v>0</v>
      </c>
      <c r="I5" s="29">
        <f>+Ejecución!H245</f>
        <v>2055958671</v>
      </c>
      <c r="J5" s="29">
        <f>+Ejecución!I245</f>
        <v>2054168132.01</v>
      </c>
      <c r="K5" s="29">
        <f>+Ejecución!J245</f>
        <v>1790538.99</v>
      </c>
      <c r="L5" s="29">
        <f>+Ejecución!K245</f>
        <v>2054168132.01</v>
      </c>
      <c r="M5" s="29">
        <f>+Ejecución!L245</f>
        <v>0</v>
      </c>
      <c r="N5" s="29">
        <f>+Ejecución!M245</f>
        <v>2045254732.01</v>
      </c>
      <c r="O5" s="29">
        <f>+Ejecución!N245</f>
        <v>2045254732.01</v>
      </c>
      <c r="P5" s="29">
        <f>+Ejecución!O245</f>
        <v>0</v>
      </c>
      <c r="Q5" s="35">
        <f aca="true" t="shared" si="0" ref="Q5:Q10">+L5/I5</f>
        <v>0.9991290977706623</v>
      </c>
    </row>
    <row r="6" spans="2:17" ht="22.5">
      <c r="B6" s="2" t="str">
        <f>+Ejecución!A246</f>
        <v>21411101</v>
      </c>
      <c r="C6" s="2" t="str">
        <f>+Ejecución!B246</f>
        <v>Fortalecimiento y desarrollo institucional de la Sec de Educación Departamental de Nariño - SED</v>
      </c>
      <c r="D6" s="13">
        <f>+Ejecución!C246</f>
        <v>2055958671</v>
      </c>
      <c r="E6" s="13">
        <f>+Ejecución!D246</f>
        <v>0</v>
      </c>
      <c r="F6" s="13">
        <f>+Ejecución!E246</f>
        <v>0</v>
      </c>
      <c r="G6" s="13">
        <f>+Ejecución!F246</f>
        <v>0</v>
      </c>
      <c r="H6" s="13">
        <f>+Ejecución!G246</f>
        <v>0</v>
      </c>
      <c r="I6" s="13">
        <f>+Ejecución!H246</f>
        <v>2055958671</v>
      </c>
      <c r="J6" s="13">
        <f>+Ejecución!I246</f>
        <v>2054168132.01</v>
      </c>
      <c r="K6" s="13">
        <f>+Ejecución!J246</f>
        <v>1790538.99</v>
      </c>
      <c r="L6" s="13">
        <f>+Ejecución!K246</f>
        <v>2054168132.01</v>
      </c>
      <c r="M6" s="13">
        <f>+Ejecución!L246</f>
        <v>0</v>
      </c>
      <c r="N6" s="13">
        <f>+Ejecución!M246</f>
        <v>2045254732.01</v>
      </c>
      <c r="O6" s="13">
        <f>+Ejecución!N246</f>
        <v>2045254732.01</v>
      </c>
      <c r="P6" s="13">
        <f>+Ejecución!O246</f>
        <v>0</v>
      </c>
      <c r="Q6" s="36">
        <f t="shared" si="0"/>
        <v>0.9991290977706623</v>
      </c>
    </row>
    <row r="7" spans="2:17" s="31" customFormat="1" ht="12.75">
      <c r="B7" s="23" t="str">
        <f>+Ejecución!A247</f>
        <v>214112</v>
      </c>
      <c r="C7" s="23" t="str">
        <f>+Ejecución!B247</f>
        <v>EFICIENCIA</v>
      </c>
      <c r="D7" s="29">
        <f>+Ejecución!C247</f>
        <v>3529726202</v>
      </c>
      <c r="E7" s="29">
        <f>+Ejecución!D247</f>
        <v>0</v>
      </c>
      <c r="F7" s="29">
        <f>+Ejecución!E247</f>
        <v>0</v>
      </c>
      <c r="G7" s="29">
        <f>+Ejecución!F247</f>
        <v>0</v>
      </c>
      <c r="H7" s="29">
        <f>+Ejecución!G247</f>
        <v>0</v>
      </c>
      <c r="I7" s="29">
        <f>+Ejecución!H247</f>
        <v>3529726202</v>
      </c>
      <c r="J7" s="29">
        <f>+Ejecución!I247</f>
        <v>3529726202</v>
      </c>
      <c r="K7" s="29">
        <f>+Ejecución!J247</f>
        <v>0</v>
      </c>
      <c r="L7" s="29">
        <f>+Ejecución!K247</f>
        <v>3529726202</v>
      </c>
      <c r="M7" s="29">
        <f>+Ejecución!L247</f>
        <v>0</v>
      </c>
      <c r="N7" s="29">
        <f>+Ejecución!M247</f>
        <v>3529726202</v>
      </c>
      <c r="O7" s="29">
        <f>+Ejecución!N247</f>
        <v>3529726202</v>
      </c>
      <c r="P7" s="29">
        <f>+Ejecución!O247</f>
        <v>0</v>
      </c>
      <c r="Q7" s="35">
        <f t="shared" si="0"/>
        <v>1</v>
      </c>
    </row>
    <row r="8" spans="2:17" ht="12.75">
      <c r="B8" s="2" t="str">
        <f>+Ejecución!A248</f>
        <v>21411201</v>
      </c>
      <c r="C8" s="2" t="str">
        <f>+Ejecución!B248</f>
        <v>Transferencias - Universidad de Nariño Ley 30</v>
      </c>
      <c r="D8" s="13">
        <f>+Ejecución!C248</f>
        <v>3529726202</v>
      </c>
      <c r="E8" s="13">
        <f>+Ejecución!D248</f>
        <v>0</v>
      </c>
      <c r="F8" s="13">
        <f>+Ejecución!E248</f>
        <v>0</v>
      </c>
      <c r="G8" s="13">
        <f>+Ejecución!F248</f>
        <v>0</v>
      </c>
      <c r="H8" s="13">
        <f>+Ejecución!G248</f>
        <v>0</v>
      </c>
      <c r="I8" s="13">
        <f>+Ejecución!H248</f>
        <v>3529726202</v>
      </c>
      <c r="J8" s="13">
        <f>+Ejecución!I248</f>
        <v>3529726202</v>
      </c>
      <c r="K8" s="13">
        <f>+Ejecución!J248</f>
        <v>0</v>
      </c>
      <c r="L8" s="13">
        <f>+Ejecución!K248</f>
        <v>3529726202</v>
      </c>
      <c r="M8" s="13">
        <f>+Ejecución!L248</f>
        <v>0</v>
      </c>
      <c r="N8" s="13">
        <f>+Ejecución!M248</f>
        <v>3529726202</v>
      </c>
      <c r="O8" s="13">
        <f>+Ejecución!N248</f>
        <v>3529726202</v>
      </c>
      <c r="P8" s="13">
        <f>+Ejecución!O248</f>
        <v>0</v>
      </c>
      <c r="Q8" s="36">
        <f t="shared" si="0"/>
        <v>1</v>
      </c>
    </row>
    <row r="9" spans="2:17" s="31" customFormat="1" ht="12.75">
      <c r="B9" s="23" t="str">
        <f>+Ejecución!A249</f>
        <v>214113</v>
      </c>
      <c r="C9" s="23" t="str">
        <f>+Ejecución!B249</f>
        <v>COBERTURA</v>
      </c>
      <c r="D9" s="29">
        <f>+Ejecución!C249</f>
        <v>1000000000</v>
      </c>
      <c r="E9" s="29">
        <f>+Ejecución!D249</f>
        <v>0</v>
      </c>
      <c r="F9" s="29">
        <f>+Ejecución!E249</f>
        <v>0</v>
      </c>
      <c r="G9" s="29">
        <f>+Ejecución!F249</f>
        <v>0</v>
      </c>
      <c r="H9" s="29">
        <f>+Ejecución!G249</f>
        <v>0</v>
      </c>
      <c r="I9" s="29">
        <f>+Ejecución!H249</f>
        <v>1000000000</v>
      </c>
      <c r="J9" s="29">
        <f>+Ejecución!I249</f>
        <v>995310000</v>
      </c>
      <c r="K9" s="29">
        <f>+Ejecución!J249</f>
        <v>4690000</v>
      </c>
      <c r="L9" s="29">
        <f>+Ejecución!K249</f>
        <v>995310000</v>
      </c>
      <c r="M9" s="29">
        <f>+Ejecución!L249</f>
        <v>0</v>
      </c>
      <c r="N9" s="29">
        <f>+Ejecución!M249</f>
        <v>924412900</v>
      </c>
      <c r="O9" s="29">
        <f>+Ejecución!N249</f>
        <v>917050300</v>
      </c>
      <c r="P9" s="29">
        <f>+Ejecución!O249</f>
        <v>7362600</v>
      </c>
      <c r="Q9" s="35">
        <f t="shared" si="0"/>
        <v>0.99531</v>
      </c>
    </row>
    <row r="10" spans="2:17" ht="22.5">
      <c r="B10" s="2" t="str">
        <f>+Ejecución!A250</f>
        <v>21411301</v>
      </c>
      <c r="C10" s="2" t="str">
        <f>+Ejecución!B250</f>
        <v>Mejoramiento de la calidad y cobertura educativa en los municipio del Departamento de Nariño</v>
      </c>
      <c r="D10" s="13">
        <f>+Ejecución!C250</f>
        <v>1000000000</v>
      </c>
      <c r="E10" s="13">
        <f>+Ejecución!D250</f>
        <v>0</v>
      </c>
      <c r="F10" s="13">
        <f>+Ejecución!E250</f>
        <v>0</v>
      </c>
      <c r="G10" s="13">
        <f>+Ejecución!F250</f>
        <v>0</v>
      </c>
      <c r="H10" s="13">
        <f>+Ejecución!G250</f>
        <v>0</v>
      </c>
      <c r="I10" s="13">
        <f>+Ejecución!H250</f>
        <v>1000000000</v>
      </c>
      <c r="J10" s="13">
        <f>+Ejecución!I250</f>
        <v>995310000</v>
      </c>
      <c r="K10" s="13">
        <f>+Ejecución!J250</f>
        <v>4690000</v>
      </c>
      <c r="L10" s="13">
        <f>+Ejecución!K250</f>
        <v>995310000</v>
      </c>
      <c r="M10" s="13">
        <f>+Ejecución!L250</f>
        <v>0</v>
      </c>
      <c r="N10" s="13">
        <f>+Ejecución!M250</f>
        <v>924412900</v>
      </c>
      <c r="O10" s="13">
        <f>+Ejecución!N250</f>
        <v>917050300</v>
      </c>
      <c r="P10" s="13">
        <f>+Ejecución!O250</f>
        <v>7362600</v>
      </c>
      <c r="Q10" s="36">
        <f t="shared" si="0"/>
        <v>0.99531</v>
      </c>
    </row>
    <row r="12" spans="2:17" ht="12.75">
      <c r="B12" s="63" t="s">
        <v>1111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2:17" ht="12.75">
      <c r="B13" s="51" t="s">
        <v>1059</v>
      </c>
      <c r="C13" s="53" t="s">
        <v>1060</v>
      </c>
      <c r="D13" s="48" t="s">
        <v>1061</v>
      </c>
      <c r="E13" s="9" t="s">
        <v>1062</v>
      </c>
      <c r="F13" s="10"/>
      <c r="G13" s="10"/>
      <c r="H13" s="11"/>
      <c r="I13" s="48" t="s">
        <v>1063</v>
      </c>
      <c r="J13" s="48" t="s">
        <v>1064</v>
      </c>
      <c r="K13" s="48" t="s">
        <v>1065</v>
      </c>
      <c r="L13" s="48" t="s">
        <v>1066</v>
      </c>
      <c r="M13" s="48" t="s">
        <v>1067</v>
      </c>
      <c r="N13" s="48" t="s">
        <v>1068</v>
      </c>
      <c r="O13" s="48" t="s">
        <v>1069</v>
      </c>
      <c r="P13" s="48" t="s">
        <v>1070</v>
      </c>
      <c r="Q13" s="66" t="s">
        <v>1108</v>
      </c>
    </row>
    <row r="14" spans="2:17" ht="12.75">
      <c r="B14" s="52"/>
      <c r="C14" s="54"/>
      <c r="D14" s="49"/>
      <c r="E14" s="12" t="s">
        <v>1072</v>
      </c>
      <c r="F14" s="12" t="s">
        <v>1073</v>
      </c>
      <c r="G14" s="12" t="s">
        <v>1074</v>
      </c>
      <c r="H14" s="12" t="s">
        <v>1075</v>
      </c>
      <c r="I14" s="49"/>
      <c r="J14" s="49"/>
      <c r="K14" s="49"/>
      <c r="L14" s="49"/>
      <c r="M14" s="49"/>
      <c r="N14" s="49"/>
      <c r="O14" s="49"/>
      <c r="P14" s="49"/>
      <c r="Q14" s="69"/>
    </row>
    <row r="15" spans="2:17" s="31" customFormat="1" ht="12.75">
      <c r="B15" s="23" t="str">
        <f>+Ejecución!A373</f>
        <v>2151113</v>
      </c>
      <c r="C15" s="23" t="str">
        <f>+Ejecución!B373</f>
        <v>COBERTURA</v>
      </c>
      <c r="D15" s="29">
        <f>+Ejecución!C373</f>
        <v>452200050</v>
      </c>
      <c r="E15" s="29">
        <f>+Ejecución!D373</f>
        <v>290272770</v>
      </c>
      <c r="F15" s="29">
        <f>+Ejecución!E373</f>
        <v>0</v>
      </c>
      <c r="G15" s="29">
        <f>+Ejecución!F373</f>
        <v>0</v>
      </c>
      <c r="H15" s="29">
        <f>+Ejecución!G373</f>
        <v>452200050</v>
      </c>
      <c r="I15" s="29">
        <f>+Ejecución!H373</f>
        <v>290272770</v>
      </c>
      <c r="J15" s="29">
        <f>+Ejecución!I373</f>
        <v>290272770</v>
      </c>
      <c r="K15" s="29">
        <f>+Ejecución!J373</f>
        <v>0</v>
      </c>
      <c r="L15" s="29">
        <f>+Ejecución!K373</f>
        <v>290272770</v>
      </c>
      <c r="M15" s="29">
        <f>+Ejecución!L373</f>
        <v>0</v>
      </c>
      <c r="N15" s="29">
        <f>+Ejecución!M373</f>
        <v>290272770</v>
      </c>
      <c r="O15" s="29">
        <f>+Ejecución!N373</f>
        <v>290272770</v>
      </c>
      <c r="P15" s="29">
        <f>+Ejecución!O373</f>
        <v>0</v>
      </c>
      <c r="Q15" s="35">
        <f aca="true" t="shared" si="1" ref="Q15:Q20">+L15/I15</f>
        <v>1</v>
      </c>
    </row>
    <row r="16" spans="2:17" ht="22.5">
      <c r="B16" s="2" t="str">
        <f>+Ejecución!A374</f>
        <v>215111301</v>
      </c>
      <c r="C16" s="2" t="str">
        <f>+Ejecución!B374</f>
        <v>Mejoramiento de Infraestructura para la  Institución Educativa corregimiento de Obonuco</v>
      </c>
      <c r="D16" s="13">
        <f>+Ejecución!C374</f>
        <v>50000000</v>
      </c>
      <c r="E16" s="13">
        <f>+Ejecución!D374</f>
        <v>0</v>
      </c>
      <c r="F16" s="13">
        <f>+Ejecución!E374</f>
        <v>0</v>
      </c>
      <c r="G16" s="13">
        <f>+Ejecución!F374</f>
        <v>0</v>
      </c>
      <c r="H16" s="13">
        <f>+Ejecución!G374</f>
        <v>50000000</v>
      </c>
      <c r="I16" s="13">
        <f>+Ejecución!H374</f>
        <v>0</v>
      </c>
      <c r="J16" s="13">
        <f>+Ejecución!I374</f>
        <v>0</v>
      </c>
      <c r="K16" s="13">
        <f>+Ejecución!J374</f>
        <v>0</v>
      </c>
      <c r="L16" s="13">
        <f>+Ejecución!K374</f>
        <v>0</v>
      </c>
      <c r="M16" s="13">
        <f>+Ejecución!L374</f>
        <v>0</v>
      </c>
      <c r="N16" s="13">
        <f>+Ejecución!M374</f>
        <v>0</v>
      </c>
      <c r="O16" s="13">
        <f>+Ejecución!N374</f>
        <v>0</v>
      </c>
      <c r="P16" s="13">
        <f>+Ejecución!O374</f>
        <v>0</v>
      </c>
      <c r="Q16" s="36" t="e">
        <f t="shared" si="1"/>
        <v>#DIV/0!</v>
      </c>
    </row>
    <row r="17" spans="2:17" ht="22.5">
      <c r="B17" s="2" t="str">
        <f>+Ejecución!A375</f>
        <v>215111302</v>
      </c>
      <c r="C17" s="2" t="str">
        <f>+Ejecución!B375</f>
        <v>Mejoramiento de Infraestructura para la Institución Educativa Colegio Cabuyales - Municipio de San Pablo+C451:C467</v>
      </c>
      <c r="D17" s="13">
        <f>+Ejecución!C375</f>
        <v>110000000</v>
      </c>
      <c r="E17" s="13">
        <f>+Ejecución!D375</f>
        <v>0</v>
      </c>
      <c r="F17" s="13">
        <f>+Ejecución!E375</f>
        <v>0</v>
      </c>
      <c r="G17" s="13">
        <f>+Ejecución!F375</f>
        <v>0</v>
      </c>
      <c r="H17" s="13">
        <f>+Ejecución!G375</f>
        <v>110000000</v>
      </c>
      <c r="I17" s="13">
        <f>+Ejecución!H375</f>
        <v>0</v>
      </c>
      <c r="J17" s="13">
        <f>+Ejecución!I375</f>
        <v>0</v>
      </c>
      <c r="K17" s="13">
        <f>+Ejecución!J375</f>
        <v>0</v>
      </c>
      <c r="L17" s="13">
        <f>+Ejecución!K375</f>
        <v>0</v>
      </c>
      <c r="M17" s="13">
        <f>+Ejecución!L375</f>
        <v>0</v>
      </c>
      <c r="N17" s="13">
        <f>+Ejecución!M375</f>
        <v>0</v>
      </c>
      <c r="O17" s="13">
        <f>+Ejecución!N375</f>
        <v>0</v>
      </c>
      <c r="P17" s="13">
        <f>+Ejecución!O375</f>
        <v>0</v>
      </c>
      <c r="Q17" s="36" t="e">
        <f t="shared" si="1"/>
        <v>#DIV/0!</v>
      </c>
    </row>
    <row r="18" spans="2:17" ht="22.5">
      <c r="B18" s="2" t="str">
        <f>+Ejecución!A376</f>
        <v>215111303</v>
      </c>
      <c r="C18" s="2" t="str">
        <f>+Ejecución!B376</f>
        <v>Mejoramiento de Infraestructura para la Institución Educativa Pérez Pallares - Municipio de Ipiales</v>
      </c>
      <c r="D18" s="13">
        <f>+Ejecución!C376</f>
        <v>160000000</v>
      </c>
      <c r="E18" s="13">
        <f>+Ejecución!D376</f>
        <v>0</v>
      </c>
      <c r="F18" s="13">
        <f>+Ejecución!E376</f>
        <v>0</v>
      </c>
      <c r="G18" s="13">
        <f>+Ejecución!F376</f>
        <v>0</v>
      </c>
      <c r="H18" s="13">
        <f>+Ejecución!G376</f>
        <v>160000000</v>
      </c>
      <c r="I18" s="13">
        <f>+Ejecución!H376</f>
        <v>0</v>
      </c>
      <c r="J18" s="13">
        <f>+Ejecución!I376</f>
        <v>0</v>
      </c>
      <c r="K18" s="13">
        <f>+Ejecución!J376</f>
        <v>0</v>
      </c>
      <c r="L18" s="13">
        <f>+Ejecución!K376</f>
        <v>0</v>
      </c>
      <c r="M18" s="13">
        <f>+Ejecución!L376</f>
        <v>0</v>
      </c>
      <c r="N18" s="13">
        <f>+Ejecución!M376</f>
        <v>0</v>
      </c>
      <c r="O18" s="13">
        <f>+Ejecución!N376</f>
        <v>0</v>
      </c>
      <c r="P18" s="13">
        <f>+Ejecución!O376</f>
        <v>0</v>
      </c>
      <c r="Q18" s="36" t="e">
        <f t="shared" si="1"/>
        <v>#DIV/0!</v>
      </c>
    </row>
    <row r="19" spans="2:17" ht="22.5">
      <c r="B19" s="2" t="str">
        <f>+Ejecución!A377</f>
        <v>215111304</v>
      </c>
      <c r="C19" s="2" t="str">
        <f>+Ejecución!B377</f>
        <v>Compra de 5 Lotes de terreno para las Instituciones Educativas, Zona Rural - Municipio de la Cruz</v>
      </c>
      <c r="D19" s="13">
        <f>+Ejecución!C377</f>
        <v>132200050</v>
      </c>
      <c r="E19" s="13">
        <f>+Ejecución!D377</f>
        <v>0</v>
      </c>
      <c r="F19" s="13">
        <f>+Ejecución!E377</f>
        <v>0</v>
      </c>
      <c r="G19" s="13">
        <f>+Ejecución!F377</f>
        <v>0</v>
      </c>
      <c r="H19" s="13">
        <f>+Ejecución!G377</f>
        <v>132200050</v>
      </c>
      <c r="I19" s="13">
        <f>+Ejecución!H377</f>
        <v>0</v>
      </c>
      <c r="J19" s="13">
        <f>+Ejecución!I377</f>
        <v>0</v>
      </c>
      <c r="K19" s="13">
        <f>+Ejecución!J377</f>
        <v>0</v>
      </c>
      <c r="L19" s="13">
        <f>+Ejecución!K377</f>
        <v>0</v>
      </c>
      <c r="M19" s="13">
        <f>+Ejecución!L377</f>
        <v>0</v>
      </c>
      <c r="N19" s="13">
        <f>+Ejecución!M377</f>
        <v>0</v>
      </c>
      <c r="O19" s="13">
        <f>+Ejecución!N377</f>
        <v>0</v>
      </c>
      <c r="P19" s="13">
        <f>+Ejecución!O377</f>
        <v>0</v>
      </c>
      <c r="Q19" s="36" t="e">
        <f t="shared" si="1"/>
        <v>#DIV/0!</v>
      </c>
    </row>
    <row r="20" spans="2:17" ht="12.75">
      <c r="B20" s="2" t="str">
        <f>+Ejecución!A378</f>
        <v>215111305</v>
      </c>
      <c r="C20" s="2" t="str">
        <f>+Ejecución!B378</f>
        <v>Otros Proyectos de Inversión - Universidad de Nariño.</v>
      </c>
      <c r="D20" s="13">
        <f>+Ejecución!C378</f>
        <v>0</v>
      </c>
      <c r="E20" s="13">
        <f>+Ejecución!D378</f>
        <v>290272770</v>
      </c>
      <c r="F20" s="13">
        <f>+Ejecución!E378</f>
        <v>0</v>
      </c>
      <c r="G20" s="13">
        <f>+Ejecución!F378</f>
        <v>0</v>
      </c>
      <c r="H20" s="13">
        <f>+Ejecución!G378</f>
        <v>0</v>
      </c>
      <c r="I20" s="13">
        <f>+Ejecución!H378</f>
        <v>290272770</v>
      </c>
      <c r="J20" s="13">
        <f>+Ejecución!I378</f>
        <v>290272770</v>
      </c>
      <c r="K20" s="13">
        <f>+Ejecución!J378</f>
        <v>0</v>
      </c>
      <c r="L20" s="13">
        <f>+Ejecución!K378</f>
        <v>290272770</v>
      </c>
      <c r="M20" s="13">
        <f>+Ejecución!L378</f>
        <v>0</v>
      </c>
      <c r="N20" s="13">
        <f>+Ejecución!M378</f>
        <v>290272770</v>
      </c>
      <c r="O20" s="13">
        <f>+Ejecución!N378</f>
        <v>290272770</v>
      </c>
      <c r="P20" s="13">
        <f>+Ejecución!O378</f>
        <v>0</v>
      </c>
      <c r="Q20" s="36">
        <f t="shared" si="1"/>
        <v>1</v>
      </c>
    </row>
    <row r="21" ht="12.75">
      <c r="Q21" s="47"/>
    </row>
    <row r="22" spans="2:17" ht="12.75">
      <c r="B22" s="63" t="s">
        <v>1440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51" t="s">
        <v>1059</v>
      </c>
      <c r="C23" s="53" t="s">
        <v>1060</v>
      </c>
      <c r="D23" s="48" t="s">
        <v>1061</v>
      </c>
      <c r="E23" s="9" t="s">
        <v>1062</v>
      </c>
      <c r="F23" s="10"/>
      <c r="G23" s="10"/>
      <c r="H23" s="11"/>
      <c r="I23" s="48" t="s">
        <v>1063</v>
      </c>
      <c r="J23" s="48" t="s">
        <v>1064</v>
      </c>
      <c r="K23" s="48" t="s">
        <v>1065</v>
      </c>
      <c r="L23" s="48" t="s">
        <v>1066</v>
      </c>
      <c r="M23" s="48" t="s">
        <v>1067</v>
      </c>
      <c r="N23" s="48" t="s">
        <v>1068</v>
      </c>
      <c r="O23" s="48" t="s">
        <v>1069</v>
      </c>
      <c r="P23" s="48" t="s">
        <v>1070</v>
      </c>
      <c r="Q23" s="66" t="s">
        <v>1108</v>
      </c>
    </row>
    <row r="24" spans="2:17" ht="12.75">
      <c r="B24" s="52"/>
      <c r="C24" s="54"/>
      <c r="D24" s="49"/>
      <c r="E24" s="12" t="s">
        <v>1072</v>
      </c>
      <c r="F24" s="12" t="s">
        <v>1073</v>
      </c>
      <c r="G24" s="12" t="s">
        <v>1074</v>
      </c>
      <c r="H24" s="12" t="s">
        <v>1075</v>
      </c>
      <c r="I24" s="49"/>
      <c r="J24" s="49"/>
      <c r="K24" s="49"/>
      <c r="L24" s="49"/>
      <c r="M24" s="49"/>
      <c r="N24" s="49"/>
      <c r="O24" s="49"/>
      <c r="P24" s="49"/>
      <c r="Q24" s="69"/>
    </row>
    <row r="25" spans="2:17" ht="12.75">
      <c r="B25" s="23" t="str">
        <f>+Ejecución!A474</f>
        <v>22111</v>
      </c>
      <c r="C25" s="23" t="str">
        <f>+Ejecución!B474</f>
        <v>EDUCACION</v>
      </c>
      <c r="D25" s="29">
        <f>+Ejecución!C474</f>
        <v>0</v>
      </c>
      <c r="E25" s="29">
        <f>+Ejecución!D474</f>
        <v>31566188592</v>
      </c>
      <c r="F25" s="29">
        <f>+Ejecución!E474</f>
        <v>0</v>
      </c>
      <c r="G25" s="29">
        <f>+Ejecución!F474</f>
        <v>0</v>
      </c>
      <c r="H25" s="29">
        <f>+Ejecución!G474</f>
        <v>0</v>
      </c>
      <c r="I25" s="29">
        <f>+Ejecución!H474</f>
        <v>31566188592</v>
      </c>
      <c r="J25" s="29">
        <f>+Ejecución!I474</f>
        <v>31566188592</v>
      </c>
      <c r="K25" s="29">
        <f>+Ejecución!J474</f>
        <v>0</v>
      </c>
      <c r="L25" s="29">
        <f>+Ejecución!K474</f>
        <v>31566188592</v>
      </c>
      <c r="M25" s="29">
        <f>+Ejecución!L474</f>
        <v>0</v>
      </c>
      <c r="N25" s="29">
        <f>+Ejecución!M474</f>
        <v>17412953519</v>
      </c>
      <c r="O25" s="29">
        <f>+Ejecución!N474</f>
        <v>17412953519</v>
      </c>
      <c r="P25" s="29">
        <f>+Ejecución!O474</f>
        <v>0</v>
      </c>
      <c r="Q25" s="36">
        <f>+L25/I25</f>
        <v>1</v>
      </c>
    </row>
    <row r="26" spans="2:17" s="46" customFormat="1" ht="12.75">
      <c r="B26" s="23" t="str">
        <f>+Ejecución!A475</f>
        <v>221113</v>
      </c>
      <c r="C26" s="23" t="str">
        <f>+Ejecución!B475</f>
        <v>COBERTURA</v>
      </c>
      <c r="D26" s="29">
        <f>+Ejecución!C475</f>
        <v>0</v>
      </c>
      <c r="E26" s="29">
        <f>+Ejecución!D475</f>
        <v>31566188592</v>
      </c>
      <c r="F26" s="29">
        <f>+Ejecución!E475</f>
        <v>0</v>
      </c>
      <c r="G26" s="29">
        <f>+Ejecución!F475</f>
        <v>0</v>
      </c>
      <c r="H26" s="29">
        <f>+Ejecución!G475</f>
        <v>0</v>
      </c>
      <c r="I26" s="29">
        <f>+Ejecución!H475</f>
        <v>31566188592</v>
      </c>
      <c r="J26" s="29">
        <f>+Ejecución!I475</f>
        <v>31566188592</v>
      </c>
      <c r="K26" s="29">
        <f>+Ejecución!J475</f>
        <v>0</v>
      </c>
      <c r="L26" s="29">
        <f>+Ejecución!K475</f>
        <v>31566188592</v>
      </c>
      <c r="M26" s="29">
        <f>+Ejecución!L475</f>
        <v>0</v>
      </c>
      <c r="N26" s="29">
        <f>+Ejecución!M475</f>
        <v>17412953519</v>
      </c>
      <c r="O26" s="29">
        <f>+Ejecución!N475</f>
        <v>17412953519</v>
      </c>
      <c r="P26" s="29">
        <f>+Ejecución!O475</f>
        <v>0</v>
      </c>
      <c r="Q26" s="36">
        <f>+L26/I26</f>
        <v>1</v>
      </c>
    </row>
    <row r="27" spans="2:17" ht="12.75">
      <c r="B27" s="2" t="str">
        <f>+Ejecución!A476</f>
        <v>22111301</v>
      </c>
      <c r="C27" s="2" t="str">
        <f>+Ejecución!B476</f>
        <v>Pasivo Pensional Territorial Sector Educación FONPET SSF.</v>
      </c>
      <c r="D27" s="13">
        <f>+Ejecución!C476</f>
        <v>0</v>
      </c>
      <c r="E27" s="13">
        <f>+Ejecución!D476</f>
        <v>17412953519</v>
      </c>
      <c r="F27" s="13">
        <f>+Ejecución!E476</f>
        <v>0</v>
      </c>
      <c r="G27" s="13">
        <f>+Ejecución!F476</f>
        <v>0</v>
      </c>
      <c r="H27" s="13">
        <f>+Ejecución!G476</f>
        <v>0</v>
      </c>
      <c r="I27" s="13">
        <f>+Ejecución!H476</f>
        <v>17412953519</v>
      </c>
      <c r="J27" s="13">
        <f>+Ejecución!I476</f>
        <v>17412953519</v>
      </c>
      <c r="K27" s="13">
        <f>+Ejecución!J476</f>
        <v>0</v>
      </c>
      <c r="L27" s="13">
        <f>+Ejecución!K476</f>
        <v>17412953519</v>
      </c>
      <c r="M27" s="13">
        <f>+Ejecución!L476</f>
        <v>0</v>
      </c>
      <c r="N27" s="13">
        <f>+Ejecución!M476</f>
        <v>17412953519</v>
      </c>
      <c r="O27" s="13">
        <f>+Ejecución!N476</f>
        <v>17412953519</v>
      </c>
      <c r="P27" s="13">
        <f>+Ejecución!O476</f>
        <v>0</v>
      </c>
      <c r="Q27" s="36">
        <f>+L27/I27</f>
        <v>1</v>
      </c>
    </row>
    <row r="28" spans="2:17" ht="12.75">
      <c r="B28" s="2" t="str">
        <f>+Ejecución!A477</f>
        <v>22111302</v>
      </c>
      <c r="C28" s="2" t="str">
        <f>+Ejecución!B477</f>
        <v>PASIVO PENSIONAL TERRITORIAL SECTOR EDUCACION - FONPET SSF</v>
      </c>
      <c r="D28" s="13">
        <f>+Ejecución!C477</f>
        <v>0</v>
      </c>
      <c r="E28" s="13">
        <f>+Ejecución!D477</f>
        <v>14153235073</v>
      </c>
      <c r="F28" s="13">
        <f>+Ejecución!E477</f>
        <v>0</v>
      </c>
      <c r="G28" s="13">
        <f>+Ejecución!F477</f>
        <v>0</v>
      </c>
      <c r="H28" s="13">
        <f>+Ejecución!G477</f>
        <v>0</v>
      </c>
      <c r="I28" s="13">
        <f>+Ejecución!H477</f>
        <v>14153235073</v>
      </c>
      <c r="J28" s="13">
        <f>+Ejecución!I477</f>
        <v>14153235073</v>
      </c>
      <c r="K28" s="13">
        <f>+Ejecución!J477</f>
        <v>0</v>
      </c>
      <c r="L28" s="13">
        <f>+Ejecución!K477</f>
        <v>14153235073</v>
      </c>
      <c r="M28" s="13">
        <f>+Ejecución!L477</f>
        <v>0</v>
      </c>
      <c r="N28" s="13">
        <f>+Ejecución!M477</f>
        <v>0</v>
      </c>
      <c r="O28" s="13">
        <f>+Ejecución!N477</f>
        <v>0</v>
      </c>
      <c r="P28" s="13">
        <f>+Ejecución!O477</f>
        <v>0</v>
      </c>
      <c r="Q28" s="36">
        <f>+L28/I28</f>
        <v>1</v>
      </c>
    </row>
    <row r="30" spans="2:17" ht="12.75">
      <c r="B30" s="63" t="s">
        <v>1121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17" ht="12.75">
      <c r="B31" s="51" t="s">
        <v>1059</v>
      </c>
      <c r="C31" s="53" t="s">
        <v>1060</v>
      </c>
      <c r="D31" s="48" t="s">
        <v>1061</v>
      </c>
      <c r="E31" s="9" t="s">
        <v>1062</v>
      </c>
      <c r="F31" s="10"/>
      <c r="G31" s="10"/>
      <c r="H31" s="11"/>
      <c r="I31" s="48" t="s">
        <v>1063</v>
      </c>
      <c r="J31" s="48" t="s">
        <v>1064</v>
      </c>
      <c r="K31" s="48" t="s">
        <v>1065</v>
      </c>
      <c r="L31" s="48" t="s">
        <v>1066</v>
      </c>
      <c r="M31" s="48" t="s">
        <v>1067</v>
      </c>
      <c r="N31" s="48" t="s">
        <v>1068</v>
      </c>
      <c r="O31" s="48" t="s">
        <v>1069</v>
      </c>
      <c r="P31" s="48" t="s">
        <v>1070</v>
      </c>
      <c r="Q31" s="66" t="s">
        <v>1108</v>
      </c>
    </row>
    <row r="32" spans="2:17" ht="12.75">
      <c r="B32" s="52"/>
      <c r="C32" s="54"/>
      <c r="D32" s="49"/>
      <c r="E32" s="12" t="s">
        <v>1072</v>
      </c>
      <c r="F32" s="12" t="s">
        <v>1073</v>
      </c>
      <c r="G32" s="12" t="s">
        <v>1074</v>
      </c>
      <c r="H32" s="12" t="s">
        <v>1075</v>
      </c>
      <c r="I32" s="49"/>
      <c r="J32" s="49"/>
      <c r="K32" s="49"/>
      <c r="L32" s="49"/>
      <c r="M32" s="49"/>
      <c r="N32" s="49"/>
      <c r="O32" s="49"/>
      <c r="P32" s="49"/>
      <c r="Q32" s="69"/>
    </row>
    <row r="33" spans="2:17" s="31" customFormat="1" ht="12.75">
      <c r="B33" s="23" t="str">
        <f>+Ejecución!A499</f>
        <v>222113</v>
      </c>
      <c r="C33" s="23" t="str">
        <f>+Ejecución!B499</f>
        <v>COBERTURA</v>
      </c>
      <c r="D33" s="29">
        <f>+Ejecución!C499</f>
        <v>482850000000</v>
      </c>
      <c r="E33" s="29">
        <f>+Ejecución!D499</f>
        <v>2082309291</v>
      </c>
      <c r="F33" s="29">
        <f>+Ejecución!E499</f>
        <v>-12367770915.66</v>
      </c>
      <c r="G33" s="29">
        <f>+Ejecución!F499</f>
        <v>0</v>
      </c>
      <c r="H33" s="29">
        <f>+Ejecución!G499</f>
        <v>0</v>
      </c>
      <c r="I33" s="29">
        <f>+Ejecución!H499</f>
        <v>472564538375.34</v>
      </c>
      <c r="J33" s="29">
        <f>+Ejecución!I499</f>
        <v>470455874110.72</v>
      </c>
      <c r="K33" s="29">
        <f>+Ejecución!J499</f>
        <v>2108664264.62</v>
      </c>
      <c r="L33" s="29">
        <f>+Ejecución!K499</f>
        <v>470455874110.72</v>
      </c>
      <c r="M33" s="29">
        <f>+Ejecución!L499</f>
        <v>0</v>
      </c>
      <c r="N33" s="29">
        <f>+Ejecución!M499</f>
        <v>461952945680.65</v>
      </c>
      <c r="O33" s="29">
        <f>+Ejecución!N499</f>
        <v>455236309479.65</v>
      </c>
      <c r="P33" s="29">
        <f>+Ejecución!O499</f>
        <v>6716636201</v>
      </c>
      <c r="Q33" s="35">
        <f aca="true" t="shared" si="2" ref="Q33:Q38">+L33/I33</f>
        <v>0.9955378279718796</v>
      </c>
    </row>
    <row r="34" spans="2:17" ht="22.5">
      <c r="B34" s="2" t="str">
        <f>+Ejecución!A500</f>
        <v>22211301</v>
      </c>
      <c r="C34" s="2" t="str">
        <f>+Ejecución!B500</f>
        <v>Mejoramiento de la calidad y cobertura educativa en los municipio del Departamento de Nariño</v>
      </c>
      <c r="D34" s="13">
        <f>+Ejecución!C500</f>
        <v>468600000000</v>
      </c>
      <c r="E34" s="13">
        <f>+Ejecución!D500</f>
        <v>0</v>
      </c>
      <c r="F34" s="13">
        <f>+Ejecución!E500</f>
        <v>-1749673488</v>
      </c>
      <c r="G34" s="13">
        <f>+Ejecución!F500</f>
        <v>0</v>
      </c>
      <c r="H34" s="13">
        <f>+Ejecución!G500</f>
        <v>0</v>
      </c>
      <c r="I34" s="13">
        <f>+Ejecución!H500</f>
        <v>466850326512</v>
      </c>
      <c r="J34" s="13">
        <f>+Ejecución!I500</f>
        <v>466084027019.56</v>
      </c>
      <c r="K34" s="13">
        <f>+Ejecución!J500</f>
        <v>766299492.44</v>
      </c>
      <c r="L34" s="13">
        <f>+Ejecución!K500</f>
        <v>466084027019.56</v>
      </c>
      <c r="M34" s="13">
        <f>+Ejecución!L500</f>
        <v>0</v>
      </c>
      <c r="N34" s="13">
        <f>+Ejecución!M500</f>
        <v>457976111414.49</v>
      </c>
      <c r="O34" s="13">
        <f>+Ejecución!N500</f>
        <v>451416236634.49</v>
      </c>
      <c r="P34" s="13">
        <f>+Ejecución!O500</f>
        <v>6559874780</v>
      </c>
      <c r="Q34" s="36">
        <f t="shared" si="2"/>
        <v>0.9983585756527894</v>
      </c>
    </row>
    <row r="35" spans="2:17" ht="22.5">
      <c r="B35" s="2" t="str">
        <f>+Ejecución!A501</f>
        <v>22211302</v>
      </c>
      <c r="C35" s="2" t="str">
        <f>+Ejecución!B501</f>
        <v>Mejoramiento de la calidad y cobertura educativa en los municipio del Departamento de Nariño - Rendimientos Financieros</v>
      </c>
      <c r="D35" s="13">
        <f>+Ejecución!C501</f>
        <v>1300000000</v>
      </c>
      <c r="E35" s="13">
        <f>+Ejecución!D501</f>
        <v>0</v>
      </c>
      <c r="F35" s="13">
        <f>+Ejecución!E501</f>
        <v>0</v>
      </c>
      <c r="G35" s="13">
        <f>+Ejecución!F501</f>
        <v>0</v>
      </c>
      <c r="H35" s="13">
        <f>+Ejecución!G501</f>
        <v>0</v>
      </c>
      <c r="I35" s="13">
        <f>+Ejecución!H501</f>
        <v>1300000000</v>
      </c>
      <c r="J35" s="13">
        <f>+Ejecución!I501</f>
        <v>290000000</v>
      </c>
      <c r="K35" s="13">
        <f>+Ejecución!J501</f>
        <v>1010000000</v>
      </c>
      <c r="L35" s="13">
        <f>+Ejecución!K501</f>
        <v>290000000</v>
      </c>
      <c r="M35" s="13">
        <f>+Ejecución!L501</f>
        <v>0</v>
      </c>
      <c r="N35" s="13">
        <f>+Ejecución!M501</f>
        <v>170000000</v>
      </c>
      <c r="O35" s="13">
        <f>+Ejecución!N501</f>
        <v>58000000</v>
      </c>
      <c r="P35" s="13">
        <f>+Ejecución!O501</f>
        <v>112000000</v>
      </c>
      <c r="Q35" s="36">
        <f t="shared" si="2"/>
        <v>0.2230769230769231</v>
      </c>
    </row>
    <row r="36" spans="2:17" ht="12.75">
      <c r="B36" s="2" t="str">
        <f>+Ejecución!A502</f>
        <v>22211303</v>
      </c>
      <c r="C36" s="2" t="str">
        <f>+Ejecución!B502</f>
        <v>Transferencias -  Cancelaciones </v>
      </c>
      <c r="D36" s="13">
        <f>+Ejecución!C502</f>
        <v>12600000000</v>
      </c>
      <c r="E36" s="13">
        <f>+Ejecución!D502</f>
        <v>0</v>
      </c>
      <c r="F36" s="13">
        <f>+Ejecución!E502</f>
        <v>-10444556409</v>
      </c>
      <c r="G36" s="13">
        <f>+Ejecución!F502</f>
        <v>0</v>
      </c>
      <c r="H36" s="13">
        <f>+Ejecución!G502</f>
        <v>0</v>
      </c>
      <c r="I36" s="13">
        <f>+Ejecución!H502</f>
        <v>2155443591</v>
      </c>
      <c r="J36" s="13">
        <f>+Ejecución!I502</f>
        <v>2008214160.16</v>
      </c>
      <c r="K36" s="13">
        <f>+Ejecución!J502</f>
        <v>147229430.84</v>
      </c>
      <c r="L36" s="13">
        <f>+Ejecución!K502</f>
        <v>2008214160.16</v>
      </c>
      <c r="M36" s="13">
        <f>+Ejecución!L502</f>
        <v>0</v>
      </c>
      <c r="N36" s="13">
        <f>+Ejecución!M502</f>
        <v>1968265516.16</v>
      </c>
      <c r="O36" s="13">
        <f>+Ejecución!N502</f>
        <v>1928566095.16</v>
      </c>
      <c r="P36" s="13">
        <f>+Ejecución!O502</f>
        <v>39699421</v>
      </c>
      <c r="Q36" s="36">
        <f t="shared" si="2"/>
        <v>0.9316941387588371</v>
      </c>
    </row>
    <row r="37" spans="2:17" ht="12.75">
      <c r="B37" s="2" t="str">
        <f>+Ejecución!A503</f>
        <v>22211304</v>
      </c>
      <c r="C37" s="2" t="str">
        <f>+Ejecución!B503</f>
        <v>Transferencias -  Cancelaciones Rendimientos Financieros</v>
      </c>
      <c r="D37" s="13">
        <f>+Ejecución!C503</f>
        <v>350000000</v>
      </c>
      <c r="E37" s="13">
        <f>+Ejecución!D503</f>
        <v>0</v>
      </c>
      <c r="F37" s="13">
        <f>+Ejecución!E503</f>
        <v>-173541018.66</v>
      </c>
      <c r="G37" s="13">
        <f>+Ejecución!F503</f>
        <v>0</v>
      </c>
      <c r="H37" s="13">
        <f>+Ejecución!G503</f>
        <v>0</v>
      </c>
      <c r="I37" s="13">
        <f>+Ejecución!H503</f>
        <v>176458981.34</v>
      </c>
      <c r="J37" s="13">
        <f>+Ejecución!I503</f>
        <v>0</v>
      </c>
      <c r="K37" s="13">
        <f>+Ejecución!J503</f>
        <v>176458981.34</v>
      </c>
      <c r="L37" s="13">
        <f>+Ejecución!K503</f>
        <v>0</v>
      </c>
      <c r="M37" s="13">
        <f>+Ejecución!L503</f>
        <v>0</v>
      </c>
      <c r="N37" s="13">
        <f>+Ejecución!M503</f>
        <v>0</v>
      </c>
      <c r="O37" s="13">
        <f>+Ejecución!N503</f>
        <v>0</v>
      </c>
      <c r="P37" s="13">
        <f>+Ejecución!O503</f>
        <v>0</v>
      </c>
      <c r="Q37" s="36">
        <f t="shared" si="2"/>
        <v>0</v>
      </c>
    </row>
    <row r="38" spans="2:17" ht="12.75">
      <c r="B38" s="2" t="str">
        <f>+Ejecución!A504</f>
        <v>22211305</v>
      </c>
      <c r="C38" s="2" t="str">
        <f>+Ejecución!B504</f>
        <v>Programa de Alimentación Escolar PAE - MEN</v>
      </c>
      <c r="D38" s="13">
        <f>+Ejecución!C504</f>
        <v>0</v>
      </c>
      <c r="E38" s="13">
        <f>+Ejecución!D504</f>
        <v>2082309291</v>
      </c>
      <c r="F38" s="13">
        <f>+Ejecución!E504</f>
        <v>0</v>
      </c>
      <c r="G38" s="13">
        <f>+Ejecución!F504</f>
        <v>0</v>
      </c>
      <c r="H38" s="13">
        <f>+Ejecución!G504</f>
        <v>0</v>
      </c>
      <c r="I38" s="13">
        <f>+Ejecución!H504</f>
        <v>2082309291</v>
      </c>
      <c r="J38" s="13">
        <f>+Ejecución!I504</f>
        <v>2073632931</v>
      </c>
      <c r="K38" s="13">
        <f>+Ejecución!J504</f>
        <v>8676360</v>
      </c>
      <c r="L38" s="13">
        <f>+Ejecución!K504</f>
        <v>2073632931</v>
      </c>
      <c r="M38" s="13">
        <f>+Ejecución!L504</f>
        <v>0</v>
      </c>
      <c r="N38" s="13">
        <f>+Ejecución!M504</f>
        <v>1838568750</v>
      </c>
      <c r="O38" s="13">
        <f>+Ejecución!N504</f>
        <v>1833506750</v>
      </c>
      <c r="P38" s="13">
        <f>+Ejecución!O504</f>
        <v>5062000</v>
      </c>
      <c r="Q38" s="36">
        <f t="shared" si="2"/>
        <v>0.9958332990985055</v>
      </c>
    </row>
    <row r="40" spans="2:17" ht="12.75">
      <c r="B40" s="63" t="s">
        <v>1122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2:17" ht="12.75">
      <c r="B41" s="51" t="s">
        <v>1059</v>
      </c>
      <c r="C41" s="53" t="s">
        <v>1060</v>
      </c>
      <c r="D41" s="48" t="s">
        <v>1061</v>
      </c>
      <c r="E41" s="9" t="s">
        <v>1062</v>
      </c>
      <c r="F41" s="10"/>
      <c r="G41" s="10"/>
      <c r="H41" s="11"/>
      <c r="I41" s="48" t="s">
        <v>1063</v>
      </c>
      <c r="J41" s="48" t="s">
        <v>1064</v>
      </c>
      <c r="K41" s="48" t="s">
        <v>1065</v>
      </c>
      <c r="L41" s="48" t="s">
        <v>1066</v>
      </c>
      <c r="M41" s="48" t="s">
        <v>1067</v>
      </c>
      <c r="N41" s="48" t="s">
        <v>1068</v>
      </c>
      <c r="O41" s="48" t="s">
        <v>1069</v>
      </c>
      <c r="P41" s="48" t="s">
        <v>1070</v>
      </c>
      <c r="Q41" s="66" t="s">
        <v>1108</v>
      </c>
    </row>
    <row r="42" spans="2:17" ht="12.75">
      <c r="B42" s="52"/>
      <c r="C42" s="54"/>
      <c r="D42" s="49"/>
      <c r="E42" s="12" t="s">
        <v>1072</v>
      </c>
      <c r="F42" s="12" t="s">
        <v>1073</v>
      </c>
      <c r="G42" s="12" t="s">
        <v>1074</v>
      </c>
      <c r="H42" s="12" t="s">
        <v>1075</v>
      </c>
      <c r="I42" s="49"/>
      <c r="J42" s="49"/>
      <c r="K42" s="49"/>
      <c r="L42" s="49"/>
      <c r="M42" s="49"/>
      <c r="N42" s="49"/>
      <c r="O42" s="49"/>
      <c r="P42" s="49"/>
      <c r="Q42" s="69"/>
    </row>
    <row r="43" spans="2:17" s="31" customFormat="1" ht="12.75">
      <c r="B43" s="23" t="str">
        <f>+Ejecución!A513</f>
        <v>2231111</v>
      </c>
      <c r="C43" s="23" t="str">
        <f>+Ejecución!B513</f>
        <v>COBERTURA</v>
      </c>
      <c r="D43" s="29">
        <f>+Ejecución!C513</f>
        <v>9900000000</v>
      </c>
      <c r="E43" s="29">
        <f>+Ejecución!D513</f>
        <v>9545076661.76</v>
      </c>
      <c r="F43" s="29">
        <f>+Ejecución!E513</f>
        <v>0</v>
      </c>
      <c r="G43" s="29">
        <f>+Ejecución!F513</f>
        <v>5844837380.61</v>
      </c>
      <c r="H43" s="29">
        <f>+Ejecución!G513</f>
        <v>0</v>
      </c>
      <c r="I43" s="29">
        <f>+Ejecución!H513</f>
        <v>25289914042.37</v>
      </c>
      <c r="J43" s="29">
        <f>+Ejecución!I513</f>
        <v>16680726476.84</v>
      </c>
      <c r="K43" s="29">
        <f>+Ejecución!J513</f>
        <v>8609187565.53</v>
      </c>
      <c r="L43" s="29">
        <f>+Ejecución!K513</f>
        <v>16680726476.84</v>
      </c>
      <c r="M43" s="29">
        <f>+Ejecución!L513</f>
        <v>0</v>
      </c>
      <c r="N43" s="29">
        <f>+Ejecución!M513</f>
        <v>15793074787.84</v>
      </c>
      <c r="O43" s="29">
        <f>+Ejecución!N513</f>
        <v>14992073809.84</v>
      </c>
      <c r="P43" s="29">
        <f>+Ejecución!O513</f>
        <v>801000978</v>
      </c>
      <c r="Q43" s="35">
        <f aca="true" t="shared" si="3" ref="Q43:Q48">+L43/I43</f>
        <v>0.6595801966307038</v>
      </c>
    </row>
    <row r="44" spans="2:17" ht="12.75">
      <c r="B44" s="2" t="str">
        <f>+Ejecución!A514</f>
        <v>223111101</v>
      </c>
      <c r="C44" s="2" t="str">
        <f>+Ejecución!B514</f>
        <v>Otros Proyectos de Inversión - SGP Educación</v>
      </c>
      <c r="D44" s="13">
        <f>+Ejecución!C514</f>
        <v>4609532682</v>
      </c>
      <c r="E44" s="13">
        <f>+Ejecución!D514</f>
        <v>5204300382.53</v>
      </c>
      <c r="F44" s="13">
        <f>+Ejecución!E514</f>
        <v>0</v>
      </c>
      <c r="G44" s="13">
        <f>+Ejecución!F514</f>
        <v>0</v>
      </c>
      <c r="H44" s="13">
        <f>+Ejecución!G514</f>
        <v>0</v>
      </c>
      <c r="I44" s="13">
        <f>+Ejecución!H514</f>
        <v>9813833064.53</v>
      </c>
      <c r="J44" s="13">
        <f>+Ejecución!I514</f>
        <v>3861340199</v>
      </c>
      <c r="K44" s="13">
        <f>+Ejecución!J514</f>
        <v>5952492865.53</v>
      </c>
      <c r="L44" s="13">
        <f>+Ejecución!K514</f>
        <v>3861340199</v>
      </c>
      <c r="M44" s="13">
        <f>+Ejecución!L514</f>
        <v>0</v>
      </c>
      <c r="N44" s="13">
        <f>+Ejecución!M514</f>
        <v>2973688510</v>
      </c>
      <c r="O44" s="13">
        <f>+Ejecución!N514</f>
        <v>2172687532</v>
      </c>
      <c r="P44" s="13">
        <f>+Ejecución!O514</f>
        <v>801000978</v>
      </c>
      <c r="Q44" s="36">
        <f t="shared" si="3"/>
        <v>0.3934589241135543</v>
      </c>
    </row>
    <row r="45" spans="2:17" ht="12.75">
      <c r="B45" s="2" t="str">
        <f>+Ejecución!A515</f>
        <v>223111102</v>
      </c>
      <c r="C45" s="2" t="str">
        <f>+Ejecución!B515</f>
        <v>Otros Proyectos de Inversión - Cancelaciones</v>
      </c>
      <c r="D45" s="13">
        <f>+Ejecución!C515</f>
        <v>3790467318</v>
      </c>
      <c r="E45" s="13">
        <f>+Ejecución!D515</f>
        <v>1140880362.23</v>
      </c>
      <c r="F45" s="13">
        <f>+Ejecución!E515</f>
        <v>0</v>
      </c>
      <c r="G45" s="13">
        <f>+Ejecución!F515</f>
        <v>5844837380.61</v>
      </c>
      <c r="H45" s="13">
        <f>+Ejecución!G515</f>
        <v>0</v>
      </c>
      <c r="I45" s="13">
        <f>+Ejecución!H515</f>
        <v>10776185060.84</v>
      </c>
      <c r="J45" s="13">
        <f>+Ejecución!I515</f>
        <v>10776185060.84</v>
      </c>
      <c r="K45" s="13">
        <f>+Ejecución!J515</f>
        <v>0</v>
      </c>
      <c r="L45" s="13">
        <f>+Ejecución!K515</f>
        <v>10776185060.84</v>
      </c>
      <c r="M45" s="13">
        <f>+Ejecución!L515</f>
        <v>0</v>
      </c>
      <c r="N45" s="13">
        <f>+Ejecución!M515</f>
        <v>10776185060.84</v>
      </c>
      <c r="O45" s="13">
        <f>+Ejecución!N515</f>
        <v>10776185060.84</v>
      </c>
      <c r="P45" s="13">
        <f>+Ejecución!O515</f>
        <v>0</v>
      </c>
      <c r="Q45" s="36">
        <f t="shared" si="3"/>
        <v>1</v>
      </c>
    </row>
    <row r="46" spans="2:17" ht="12.75">
      <c r="B46" s="2" t="str">
        <f>+Ejecución!A516</f>
        <v>223111103</v>
      </c>
      <c r="C46" s="2" t="str">
        <f>+Ejecución!B516</f>
        <v>Otros Proyectos de Inversión - MEN PAE</v>
      </c>
      <c r="D46" s="13">
        <f>+Ejecución!C516</f>
        <v>1500000000</v>
      </c>
      <c r="E46" s="13">
        <f>+Ejecución!D516</f>
        <v>0</v>
      </c>
      <c r="F46" s="13">
        <f>+Ejecución!E516</f>
        <v>0</v>
      </c>
      <c r="G46" s="13">
        <f>+Ejecución!F516</f>
        <v>0</v>
      </c>
      <c r="H46" s="13">
        <f>+Ejecución!G516</f>
        <v>0</v>
      </c>
      <c r="I46" s="13">
        <f>+Ejecución!H516</f>
        <v>1500000000</v>
      </c>
      <c r="J46" s="13">
        <f>+Ejecución!I516</f>
        <v>1500000000</v>
      </c>
      <c r="K46" s="13">
        <f>+Ejecución!J516</f>
        <v>0</v>
      </c>
      <c r="L46" s="13">
        <f>+Ejecución!K516</f>
        <v>1500000000</v>
      </c>
      <c r="M46" s="13">
        <f>+Ejecución!L516</f>
        <v>0</v>
      </c>
      <c r="N46" s="13">
        <f>+Ejecución!M516</f>
        <v>1500000000</v>
      </c>
      <c r="O46" s="13">
        <f>+Ejecución!N516</f>
        <v>1500000000</v>
      </c>
      <c r="P46" s="13">
        <f>+Ejecución!O516</f>
        <v>0</v>
      </c>
      <c r="Q46" s="36">
        <f t="shared" si="3"/>
        <v>1</v>
      </c>
    </row>
    <row r="47" spans="2:17" ht="22.5">
      <c r="B47" s="2" t="str">
        <f>+Ejecución!A517</f>
        <v>223111104</v>
      </c>
      <c r="C47" s="2" t="str">
        <f>+Ejecución!B517</f>
        <v>Otros Proyectos de Inversión - Convenio N° 1067 Ministerio de Educación.</v>
      </c>
      <c r="D47" s="13">
        <f>+Ejecución!C517</f>
        <v>0</v>
      </c>
      <c r="E47" s="13">
        <f>+Ejecución!D517</f>
        <v>543201217</v>
      </c>
      <c r="F47" s="13">
        <f>+Ejecución!E517</f>
        <v>0</v>
      </c>
      <c r="G47" s="13">
        <f>+Ejecución!F517</f>
        <v>0</v>
      </c>
      <c r="H47" s="13">
        <f>+Ejecución!G517</f>
        <v>0</v>
      </c>
      <c r="I47" s="13">
        <f>+Ejecución!H517</f>
        <v>543201217</v>
      </c>
      <c r="J47" s="13">
        <f>+Ejecución!I517</f>
        <v>543201217</v>
      </c>
      <c r="K47" s="13">
        <f>+Ejecución!J517</f>
        <v>0</v>
      </c>
      <c r="L47" s="13">
        <f>+Ejecución!K517</f>
        <v>543201217</v>
      </c>
      <c r="M47" s="13">
        <f>+Ejecución!L517</f>
        <v>0</v>
      </c>
      <c r="N47" s="13">
        <f>+Ejecución!M517</f>
        <v>543201217</v>
      </c>
      <c r="O47" s="13">
        <f>+Ejecución!N517</f>
        <v>543201217</v>
      </c>
      <c r="P47" s="13">
        <f>+Ejecución!O517</f>
        <v>0</v>
      </c>
      <c r="Q47" s="36">
        <f t="shared" si="3"/>
        <v>1</v>
      </c>
    </row>
    <row r="48" spans="2:17" ht="12.75" customHeight="1">
      <c r="B48" s="2" t="str">
        <f>+Ejecución!A518</f>
        <v>223111105</v>
      </c>
      <c r="C48" s="2" t="str">
        <f>+Ejecución!B518</f>
        <v>Otros Proyectos de Inversión- Convenio N° 647-14 Municipio de la Cruz.</v>
      </c>
      <c r="D48" s="13">
        <f>+Ejecución!C518</f>
        <v>0</v>
      </c>
      <c r="E48" s="13">
        <f>+Ejecución!D518</f>
        <v>2656694700</v>
      </c>
      <c r="F48" s="13">
        <f>+Ejecución!E518</f>
        <v>0</v>
      </c>
      <c r="G48" s="13">
        <f>+Ejecución!F518</f>
        <v>0</v>
      </c>
      <c r="H48" s="13">
        <f>+Ejecución!G518</f>
        <v>0</v>
      </c>
      <c r="I48" s="13">
        <f>+Ejecución!H518</f>
        <v>2656694700</v>
      </c>
      <c r="J48" s="13">
        <f>+Ejecución!I518</f>
        <v>0</v>
      </c>
      <c r="K48" s="13">
        <f>+Ejecución!J518</f>
        <v>2656694700</v>
      </c>
      <c r="L48" s="13">
        <f>+Ejecución!K518</f>
        <v>0</v>
      </c>
      <c r="M48" s="13">
        <f>+Ejecución!L518</f>
        <v>0</v>
      </c>
      <c r="N48" s="13">
        <f>+Ejecución!M518</f>
        <v>0</v>
      </c>
      <c r="O48" s="13">
        <f>+Ejecución!N518</f>
        <v>0</v>
      </c>
      <c r="P48" s="13">
        <f>+Ejecución!O518</f>
        <v>0</v>
      </c>
      <c r="Q48" s="36">
        <f t="shared" si="3"/>
        <v>0</v>
      </c>
    </row>
    <row r="50" spans="2:17" ht="12.75">
      <c r="B50" s="62" t="s">
        <v>1116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ht="12.75">
      <c r="B51" s="51" t="s">
        <v>1059</v>
      </c>
      <c r="C51" s="53" t="s">
        <v>1060</v>
      </c>
      <c r="D51" s="48" t="s">
        <v>1061</v>
      </c>
      <c r="E51" s="9" t="s">
        <v>1062</v>
      </c>
      <c r="F51" s="10"/>
      <c r="G51" s="10"/>
      <c r="H51" s="11"/>
      <c r="I51" s="48" t="s">
        <v>1063</v>
      </c>
      <c r="J51" s="48" t="s">
        <v>1064</v>
      </c>
      <c r="K51" s="48" t="s">
        <v>1065</v>
      </c>
      <c r="L51" s="48" t="s">
        <v>1066</v>
      </c>
      <c r="M51" s="48" t="s">
        <v>1067</v>
      </c>
      <c r="N51" s="48" t="s">
        <v>1068</v>
      </c>
      <c r="O51" s="48" t="s">
        <v>1069</v>
      </c>
      <c r="P51" s="48" t="s">
        <v>1070</v>
      </c>
      <c r="Q51" s="66" t="s">
        <v>1071</v>
      </c>
    </row>
    <row r="52" spans="2:17" ht="12.75">
      <c r="B52" s="52"/>
      <c r="C52" s="54"/>
      <c r="D52" s="49"/>
      <c r="E52" s="12" t="s">
        <v>1072</v>
      </c>
      <c r="F52" s="12" t="s">
        <v>1073</v>
      </c>
      <c r="G52" s="12" t="s">
        <v>1074</v>
      </c>
      <c r="H52" s="12" t="s">
        <v>1075</v>
      </c>
      <c r="I52" s="49"/>
      <c r="J52" s="49"/>
      <c r="K52" s="49"/>
      <c r="L52" s="49"/>
      <c r="M52" s="49"/>
      <c r="N52" s="49"/>
      <c r="O52" s="49"/>
      <c r="P52" s="49"/>
      <c r="Q52" s="67"/>
    </row>
    <row r="53" spans="2:17" ht="12.75">
      <c r="B53" s="64"/>
      <c r="C53" s="25" t="s">
        <v>1105</v>
      </c>
      <c r="D53" s="26">
        <f>+D5+D7+D9</f>
        <v>6585684873</v>
      </c>
      <c r="E53" s="26">
        <f aca="true" t="shared" si="4" ref="E53:P53">+E5+E7+E9</f>
        <v>0</v>
      </c>
      <c r="F53" s="26">
        <f t="shared" si="4"/>
        <v>0</v>
      </c>
      <c r="G53" s="26">
        <f t="shared" si="4"/>
        <v>0</v>
      </c>
      <c r="H53" s="26">
        <f t="shared" si="4"/>
        <v>0</v>
      </c>
      <c r="I53" s="26">
        <f t="shared" si="4"/>
        <v>6585684873</v>
      </c>
      <c r="J53" s="26">
        <f t="shared" si="4"/>
        <v>6579204334.01</v>
      </c>
      <c r="K53" s="26">
        <f t="shared" si="4"/>
        <v>6480538.99</v>
      </c>
      <c r="L53" s="26">
        <f t="shared" si="4"/>
        <v>6579204334.01</v>
      </c>
      <c r="M53" s="26">
        <f t="shared" si="4"/>
        <v>0</v>
      </c>
      <c r="N53" s="26">
        <f t="shared" si="4"/>
        <v>6499393834.01</v>
      </c>
      <c r="O53" s="26">
        <f t="shared" si="4"/>
        <v>6492031234.01</v>
      </c>
      <c r="P53" s="26">
        <f t="shared" si="4"/>
        <v>7362600</v>
      </c>
      <c r="Q53" s="36">
        <f>+L53/I53</f>
        <v>0.999015965823605</v>
      </c>
    </row>
    <row r="54" spans="2:17" ht="12.75">
      <c r="B54" s="68"/>
      <c r="C54" s="25" t="s">
        <v>1113</v>
      </c>
      <c r="D54" s="26">
        <f>+D15</f>
        <v>452200050</v>
      </c>
      <c r="E54" s="26">
        <f aca="true" t="shared" si="5" ref="E54:P54">+E15</f>
        <v>290272770</v>
      </c>
      <c r="F54" s="26">
        <f t="shared" si="5"/>
        <v>0</v>
      </c>
      <c r="G54" s="26">
        <f t="shared" si="5"/>
        <v>0</v>
      </c>
      <c r="H54" s="26">
        <f t="shared" si="5"/>
        <v>452200050</v>
      </c>
      <c r="I54" s="26">
        <f t="shared" si="5"/>
        <v>290272770</v>
      </c>
      <c r="J54" s="26">
        <f t="shared" si="5"/>
        <v>290272770</v>
      </c>
      <c r="K54" s="26">
        <f t="shared" si="5"/>
        <v>0</v>
      </c>
      <c r="L54" s="26">
        <f t="shared" si="5"/>
        <v>290272770</v>
      </c>
      <c r="M54" s="26">
        <f t="shared" si="5"/>
        <v>0</v>
      </c>
      <c r="N54" s="26">
        <f t="shared" si="5"/>
        <v>290272770</v>
      </c>
      <c r="O54" s="26">
        <f t="shared" si="5"/>
        <v>290272770</v>
      </c>
      <c r="P54" s="26">
        <f t="shared" si="5"/>
        <v>0</v>
      </c>
      <c r="Q54" s="36">
        <f>+L54/I54</f>
        <v>1</v>
      </c>
    </row>
    <row r="55" spans="2:17" ht="12.75">
      <c r="B55" s="68"/>
      <c r="C55" s="25" t="s">
        <v>1080</v>
      </c>
      <c r="D55" s="26">
        <f>+D25+D33</f>
        <v>482850000000</v>
      </c>
      <c r="E55" s="26">
        <f aca="true" t="shared" si="6" ref="E55:P55">+E25+E33</f>
        <v>33648497883</v>
      </c>
      <c r="F55" s="26">
        <f t="shared" si="6"/>
        <v>-12367770915.66</v>
      </c>
      <c r="G55" s="26">
        <f t="shared" si="6"/>
        <v>0</v>
      </c>
      <c r="H55" s="26">
        <f t="shared" si="6"/>
        <v>0</v>
      </c>
      <c r="I55" s="26">
        <f t="shared" si="6"/>
        <v>504130726967.34</v>
      </c>
      <c r="J55" s="26">
        <f t="shared" si="6"/>
        <v>502022062702.72</v>
      </c>
      <c r="K55" s="26">
        <f t="shared" si="6"/>
        <v>2108664264.62</v>
      </c>
      <c r="L55" s="26">
        <f t="shared" si="6"/>
        <v>502022062702.72</v>
      </c>
      <c r="M55" s="26">
        <f t="shared" si="6"/>
        <v>0</v>
      </c>
      <c r="N55" s="26">
        <f t="shared" si="6"/>
        <v>479365899199.65</v>
      </c>
      <c r="O55" s="26">
        <f t="shared" si="6"/>
        <v>472649262998.65</v>
      </c>
      <c r="P55" s="26">
        <f t="shared" si="6"/>
        <v>6716636201</v>
      </c>
      <c r="Q55" s="36">
        <f>+L55/I55</f>
        <v>0.995817227255111</v>
      </c>
    </row>
    <row r="56" spans="2:17" ht="12.75">
      <c r="B56" s="65"/>
      <c r="C56" s="25" t="s">
        <v>1114</v>
      </c>
      <c r="D56" s="26">
        <f>+D43</f>
        <v>9900000000</v>
      </c>
      <c r="E56" s="26">
        <f aca="true" t="shared" si="7" ref="E56:P56">+E43</f>
        <v>9545076661.76</v>
      </c>
      <c r="F56" s="26">
        <f t="shared" si="7"/>
        <v>0</v>
      </c>
      <c r="G56" s="26">
        <f t="shared" si="7"/>
        <v>5844837380.61</v>
      </c>
      <c r="H56" s="26">
        <f t="shared" si="7"/>
        <v>0</v>
      </c>
      <c r="I56" s="26">
        <f t="shared" si="7"/>
        <v>25289914042.37</v>
      </c>
      <c r="J56" s="26">
        <f t="shared" si="7"/>
        <v>16680726476.84</v>
      </c>
      <c r="K56" s="26">
        <f t="shared" si="7"/>
        <v>8609187565.53</v>
      </c>
      <c r="L56" s="26">
        <f t="shared" si="7"/>
        <v>16680726476.84</v>
      </c>
      <c r="M56" s="26">
        <f t="shared" si="7"/>
        <v>0</v>
      </c>
      <c r="N56" s="26">
        <f t="shared" si="7"/>
        <v>15793074787.84</v>
      </c>
      <c r="O56" s="26">
        <f t="shared" si="7"/>
        <v>14992073809.84</v>
      </c>
      <c r="P56" s="26">
        <f t="shared" si="7"/>
        <v>801000978</v>
      </c>
      <c r="Q56" s="36">
        <f>+L56/I56</f>
        <v>0.6595801966307038</v>
      </c>
    </row>
    <row r="57" spans="2:17" ht="12.75">
      <c r="B57" s="61" t="s">
        <v>1117</v>
      </c>
      <c r="C57" s="61"/>
      <c r="D57" s="27">
        <f>+D53+D54+D55+D56</f>
        <v>499787884923</v>
      </c>
      <c r="E57" s="27">
        <f aca="true" t="shared" si="8" ref="E57:P57">+E53+E54+E55+E56</f>
        <v>43483847314.76</v>
      </c>
      <c r="F57" s="27">
        <f t="shared" si="8"/>
        <v>-12367770915.66</v>
      </c>
      <c r="G57" s="27">
        <f t="shared" si="8"/>
        <v>5844837380.61</v>
      </c>
      <c r="H57" s="27">
        <f t="shared" si="8"/>
        <v>452200050</v>
      </c>
      <c r="I57" s="27">
        <f t="shared" si="8"/>
        <v>536296598652.71</v>
      </c>
      <c r="J57" s="27">
        <f t="shared" si="8"/>
        <v>525572266283.57</v>
      </c>
      <c r="K57" s="27">
        <f t="shared" si="8"/>
        <v>10724332369.140001</v>
      </c>
      <c r="L57" s="27">
        <f t="shared" si="8"/>
        <v>525572266283.57</v>
      </c>
      <c r="M57" s="27">
        <f t="shared" si="8"/>
        <v>0</v>
      </c>
      <c r="N57" s="27">
        <f t="shared" si="8"/>
        <v>501948640591.50006</v>
      </c>
      <c r="O57" s="27">
        <f t="shared" si="8"/>
        <v>494423640812.50006</v>
      </c>
      <c r="P57" s="27">
        <f t="shared" si="8"/>
        <v>7524999779</v>
      </c>
      <c r="Q57" s="35">
        <f>+L57/I57</f>
        <v>0.9800029826851749</v>
      </c>
    </row>
  </sheetData>
  <sheetProtection/>
  <mergeCells count="80">
    <mergeCell ref="Q23:Q24"/>
    <mergeCell ref="B22:Q22"/>
    <mergeCell ref="B23:B24"/>
    <mergeCell ref="C23:C24"/>
    <mergeCell ref="D23:D24"/>
    <mergeCell ref="I23:I24"/>
    <mergeCell ref="J23:J24"/>
    <mergeCell ref="K23:K24"/>
    <mergeCell ref="N23:N24"/>
    <mergeCell ref="O23:O24"/>
    <mergeCell ref="B2:Q2"/>
    <mergeCell ref="B3:B4"/>
    <mergeCell ref="C3:C4"/>
    <mergeCell ref="D3:D4"/>
    <mergeCell ref="I3:I4"/>
    <mergeCell ref="J3:J4"/>
    <mergeCell ref="K3:K4"/>
    <mergeCell ref="Q3:Q4"/>
    <mergeCell ref="P23:P24"/>
    <mergeCell ref="L3:L4"/>
    <mergeCell ref="M3:M4"/>
    <mergeCell ref="N3:N4"/>
    <mergeCell ref="O3:O4"/>
    <mergeCell ref="P3:P4"/>
    <mergeCell ref="B12:Q12"/>
    <mergeCell ref="B13:B14"/>
    <mergeCell ref="C13:C14"/>
    <mergeCell ref="D13:D14"/>
    <mergeCell ref="L13:L14"/>
    <mergeCell ref="M13:M14"/>
    <mergeCell ref="N13:N14"/>
    <mergeCell ref="O13:O14"/>
    <mergeCell ref="P13:P14"/>
    <mergeCell ref="Q13:Q14"/>
    <mergeCell ref="J41:J42"/>
    <mergeCell ref="B30:Q30"/>
    <mergeCell ref="B31:B32"/>
    <mergeCell ref="C31:C32"/>
    <mergeCell ref="D31:D32"/>
    <mergeCell ref="L31:L32"/>
    <mergeCell ref="M31:M32"/>
    <mergeCell ref="N31:N32"/>
    <mergeCell ref="I31:I32"/>
    <mergeCell ref="J31:J32"/>
    <mergeCell ref="O31:O32"/>
    <mergeCell ref="P31:P32"/>
    <mergeCell ref="Q31:Q32"/>
    <mergeCell ref="B40:Q40"/>
    <mergeCell ref="I13:I14"/>
    <mergeCell ref="J13:J14"/>
    <mergeCell ref="K13:K14"/>
    <mergeCell ref="K31:K32"/>
    <mergeCell ref="L23:L24"/>
    <mergeCell ref="M23:M24"/>
    <mergeCell ref="P41:P42"/>
    <mergeCell ref="K41:K42"/>
    <mergeCell ref="L41:L42"/>
    <mergeCell ref="M41:M42"/>
    <mergeCell ref="N41:N42"/>
    <mergeCell ref="Q41:Q42"/>
    <mergeCell ref="O51:O52"/>
    <mergeCell ref="B41:B42"/>
    <mergeCell ref="C41:C42"/>
    <mergeCell ref="D41:D42"/>
    <mergeCell ref="J51:J52"/>
    <mergeCell ref="K51:K52"/>
    <mergeCell ref="L51:L52"/>
    <mergeCell ref="N51:N52"/>
    <mergeCell ref="O41:O42"/>
    <mergeCell ref="I41:I42"/>
    <mergeCell ref="P51:P52"/>
    <mergeCell ref="Q51:Q52"/>
    <mergeCell ref="B53:B56"/>
    <mergeCell ref="B57:C57"/>
    <mergeCell ref="B50:Q50"/>
    <mergeCell ref="B51:B52"/>
    <mergeCell ref="C51:C52"/>
    <mergeCell ref="D51:D52"/>
    <mergeCell ref="I51:I52"/>
    <mergeCell ref="M51:M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3" max="3" width="50.7109375" style="0" customWidth="1"/>
    <col min="4" max="4" width="12.57421875" style="0" bestFit="1" customWidth="1"/>
    <col min="9" max="9" width="12.851562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7" max="17" width="10.140625" style="37" customWidth="1"/>
  </cols>
  <sheetData>
    <row r="2" spans="2:17" ht="12.75">
      <c r="B2" s="63" t="s">
        <v>1118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12.75">
      <c r="B5" s="23" t="str">
        <f>+Ejecución!A252</f>
        <v>214121</v>
      </c>
      <c r="C5" s="23" t="str">
        <f>+Ejecución!B252</f>
        <v>SALUD PUBLICA</v>
      </c>
      <c r="D5" s="29">
        <f>+Ejecución!C252</f>
        <v>6911248538</v>
      </c>
      <c r="E5" s="29">
        <f>+Ejecución!D252</f>
        <v>0</v>
      </c>
      <c r="F5" s="29">
        <f>+Ejecución!E252</f>
        <v>0</v>
      </c>
      <c r="G5" s="29">
        <f>+Ejecución!F252</f>
        <v>0</v>
      </c>
      <c r="H5" s="29">
        <f>+Ejecución!G252</f>
        <v>0</v>
      </c>
      <c r="I5" s="29">
        <f>+Ejecución!H252</f>
        <v>6911248538</v>
      </c>
      <c r="J5" s="29">
        <f>+Ejecución!I252</f>
        <v>6250938274</v>
      </c>
      <c r="K5" s="29">
        <f>+Ejecución!J252</f>
        <v>660310264</v>
      </c>
      <c r="L5" s="29">
        <f>+Ejecución!K252</f>
        <v>6250938274</v>
      </c>
      <c r="M5" s="29">
        <f>+Ejecución!L252</f>
        <v>0</v>
      </c>
      <c r="N5" s="29">
        <f>+Ejecución!M252</f>
        <v>6250938274</v>
      </c>
      <c r="O5" s="29">
        <f>+Ejecución!N252</f>
        <v>6250938274</v>
      </c>
      <c r="P5" s="29">
        <f>+Ejecución!O252</f>
        <v>0</v>
      </c>
      <c r="Q5" s="35">
        <f>+L5/I5</f>
        <v>0.9044586140449982</v>
      </c>
    </row>
    <row r="6" spans="2:17" ht="12.75">
      <c r="B6" s="2" t="str">
        <f>+Ejecución!A253</f>
        <v>21412101</v>
      </c>
      <c r="C6" s="2" t="str">
        <f>+Ejecución!B253</f>
        <v>Transferencias</v>
      </c>
      <c r="D6" s="13">
        <f>+Ejecución!C253</f>
        <v>6911248538</v>
      </c>
      <c r="E6" s="13">
        <f>+Ejecución!D253</f>
        <v>0</v>
      </c>
      <c r="F6" s="13">
        <f>+Ejecución!E253</f>
        <v>0</v>
      </c>
      <c r="G6" s="13">
        <f>+Ejecución!F253</f>
        <v>0</v>
      </c>
      <c r="H6" s="13">
        <f>+Ejecución!G253</f>
        <v>0</v>
      </c>
      <c r="I6" s="13">
        <f>+Ejecución!H253</f>
        <v>6911248538</v>
      </c>
      <c r="J6" s="13">
        <f>+Ejecución!I253</f>
        <v>6250938274</v>
      </c>
      <c r="K6" s="13">
        <f>+Ejecución!J253</f>
        <v>660310264</v>
      </c>
      <c r="L6" s="13">
        <f>+Ejecución!K253</f>
        <v>6250938274</v>
      </c>
      <c r="M6" s="13">
        <f>+Ejecución!L253</f>
        <v>0</v>
      </c>
      <c r="N6" s="13">
        <f>+Ejecución!M253</f>
        <v>6250938274</v>
      </c>
      <c r="O6" s="13">
        <f>+Ejecución!N253</f>
        <v>6250938274</v>
      </c>
      <c r="P6" s="13">
        <f>+Ejecución!O253</f>
        <v>0</v>
      </c>
      <c r="Q6" s="36">
        <f>+L6/I6</f>
        <v>0.9044586140449982</v>
      </c>
    </row>
    <row r="8" spans="2:17" ht="12.75">
      <c r="B8" s="63" t="s">
        <v>1119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17" ht="12.75">
      <c r="B9" s="51" t="s">
        <v>1059</v>
      </c>
      <c r="C9" s="53" t="s">
        <v>1060</v>
      </c>
      <c r="D9" s="48" t="s">
        <v>1061</v>
      </c>
      <c r="E9" s="9" t="s">
        <v>1062</v>
      </c>
      <c r="F9" s="10"/>
      <c r="G9" s="10"/>
      <c r="H9" s="11"/>
      <c r="I9" s="48" t="s">
        <v>1063</v>
      </c>
      <c r="J9" s="48" t="s">
        <v>1064</v>
      </c>
      <c r="K9" s="48" t="s">
        <v>1065</v>
      </c>
      <c r="L9" s="48" t="s">
        <v>1066</v>
      </c>
      <c r="M9" s="48" t="s">
        <v>1067</v>
      </c>
      <c r="N9" s="48" t="s">
        <v>1068</v>
      </c>
      <c r="O9" s="48" t="s">
        <v>1069</v>
      </c>
      <c r="P9" s="48" t="s">
        <v>1070</v>
      </c>
      <c r="Q9" s="48" t="s">
        <v>1108</v>
      </c>
    </row>
    <row r="10" spans="2:17" ht="12.75">
      <c r="B10" s="52"/>
      <c r="C10" s="54"/>
      <c r="D10" s="49"/>
      <c r="E10" s="12" t="s">
        <v>1072</v>
      </c>
      <c r="F10" s="12" t="s">
        <v>1073</v>
      </c>
      <c r="G10" s="12" t="s">
        <v>1074</v>
      </c>
      <c r="H10" s="12" t="s">
        <v>1075</v>
      </c>
      <c r="I10" s="49"/>
      <c r="J10" s="49"/>
      <c r="K10" s="49"/>
      <c r="L10" s="49"/>
      <c r="M10" s="49"/>
      <c r="N10" s="49"/>
      <c r="O10" s="49"/>
      <c r="P10" s="49"/>
      <c r="Q10" s="50"/>
    </row>
    <row r="11" spans="2:17" s="31" customFormat="1" ht="12.75">
      <c r="B11" s="23" t="str">
        <f>+Ejecución!A380</f>
        <v>2151121</v>
      </c>
      <c r="C11" s="23" t="str">
        <f>+Ejecución!B380</f>
        <v>SALUD PUBLICA</v>
      </c>
      <c r="D11" s="29">
        <f>+Ejecución!C380</f>
        <v>2028776287</v>
      </c>
      <c r="E11" s="29">
        <f>+Ejecución!D380</f>
        <v>937983786</v>
      </c>
      <c r="F11" s="29">
        <f>+Ejecución!E380</f>
        <v>0</v>
      </c>
      <c r="G11" s="29">
        <f>+Ejecución!F380</f>
        <v>0</v>
      </c>
      <c r="H11" s="29">
        <f>+Ejecución!G380</f>
        <v>0</v>
      </c>
      <c r="I11" s="29">
        <f>+Ejecución!H380</f>
        <v>2966760073</v>
      </c>
      <c r="J11" s="29">
        <f>+Ejecución!I380</f>
        <v>2966760073</v>
      </c>
      <c r="K11" s="29">
        <f>+Ejecución!J380</f>
        <v>0</v>
      </c>
      <c r="L11" s="29">
        <f>+Ejecución!K380</f>
        <v>2966760073</v>
      </c>
      <c r="M11" s="29">
        <f>+Ejecución!L380</f>
        <v>0</v>
      </c>
      <c r="N11" s="29">
        <f>+Ejecución!M380</f>
        <v>2966760073</v>
      </c>
      <c r="O11" s="29">
        <f>+Ejecución!N380</f>
        <v>2966760073</v>
      </c>
      <c r="P11" s="29">
        <f>+Ejecución!O380</f>
        <v>0</v>
      </c>
      <c r="Q11" s="35">
        <f>+L11/I11</f>
        <v>1</v>
      </c>
    </row>
    <row r="12" spans="2:17" ht="12.75">
      <c r="B12" s="2" t="str">
        <f>+Ejecución!A381</f>
        <v>215112101</v>
      </c>
      <c r="C12" s="2" t="str">
        <f>+Ejecución!B381</f>
        <v>Transferencias</v>
      </c>
      <c r="D12" s="13">
        <f>+Ejecución!C381</f>
        <v>2028776287</v>
      </c>
      <c r="E12" s="13">
        <f>+Ejecución!D381</f>
        <v>937983786</v>
      </c>
      <c r="F12" s="13">
        <f>+Ejecución!E381</f>
        <v>0</v>
      </c>
      <c r="G12" s="13">
        <f>+Ejecución!F381</f>
        <v>0</v>
      </c>
      <c r="H12" s="13">
        <f>+Ejecución!G381</f>
        <v>0</v>
      </c>
      <c r="I12" s="13">
        <f>+Ejecución!H381</f>
        <v>2966760073</v>
      </c>
      <c r="J12" s="13">
        <f>+Ejecución!I381</f>
        <v>2966760073</v>
      </c>
      <c r="K12" s="13">
        <f>+Ejecución!J381</f>
        <v>0</v>
      </c>
      <c r="L12" s="13">
        <f>+Ejecución!K381</f>
        <v>2966760073</v>
      </c>
      <c r="M12" s="13">
        <f>+Ejecución!L381</f>
        <v>0</v>
      </c>
      <c r="N12" s="13">
        <f>+Ejecución!M381</f>
        <v>2966760073</v>
      </c>
      <c r="O12" s="13">
        <f>+Ejecución!N381</f>
        <v>2966760073</v>
      </c>
      <c r="P12" s="13">
        <f>+Ejecución!O381</f>
        <v>0</v>
      </c>
      <c r="Q12" s="36">
        <f>+L12/I12</f>
        <v>1</v>
      </c>
    </row>
    <row r="14" spans="2:17" ht="12.75">
      <c r="B14" s="63" t="s">
        <v>1120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2.75">
      <c r="B15" s="51" t="s">
        <v>1059</v>
      </c>
      <c r="C15" s="53" t="s">
        <v>1060</v>
      </c>
      <c r="D15" s="48" t="s">
        <v>1061</v>
      </c>
      <c r="E15" s="9" t="s">
        <v>1062</v>
      </c>
      <c r="F15" s="10"/>
      <c r="G15" s="10"/>
      <c r="H15" s="11"/>
      <c r="I15" s="48" t="s">
        <v>1063</v>
      </c>
      <c r="J15" s="48" t="s">
        <v>1064</v>
      </c>
      <c r="K15" s="48" t="s">
        <v>1065</v>
      </c>
      <c r="L15" s="48" t="s">
        <v>1066</v>
      </c>
      <c r="M15" s="48" t="s">
        <v>1067</v>
      </c>
      <c r="N15" s="48" t="s">
        <v>1068</v>
      </c>
      <c r="O15" s="48" t="s">
        <v>1069</v>
      </c>
      <c r="P15" s="48" t="s">
        <v>1070</v>
      </c>
      <c r="Q15" s="48" t="s">
        <v>1108</v>
      </c>
    </row>
    <row r="16" spans="2:17" ht="12.75">
      <c r="B16" s="52"/>
      <c r="C16" s="54"/>
      <c r="D16" s="49"/>
      <c r="E16" s="12" t="s">
        <v>1072</v>
      </c>
      <c r="F16" s="12" t="s">
        <v>1073</v>
      </c>
      <c r="G16" s="12" t="s">
        <v>1074</v>
      </c>
      <c r="H16" s="12" t="s">
        <v>1075</v>
      </c>
      <c r="I16" s="49"/>
      <c r="J16" s="49"/>
      <c r="K16" s="49"/>
      <c r="L16" s="49"/>
      <c r="M16" s="49"/>
      <c r="N16" s="49"/>
      <c r="O16" s="49"/>
      <c r="P16" s="49"/>
      <c r="Q16" s="50"/>
    </row>
    <row r="17" spans="2:17" s="31" customFormat="1" ht="22.5">
      <c r="B17" s="23" t="str">
        <f>+Ejecución!A612</f>
        <v>231</v>
      </c>
      <c r="C17" s="23" t="str">
        <f>+Ejecución!B612</f>
        <v>FONDO DEPARTAMENTAL DE SALUD DE NARIÑO - INSTITUTO DEPARTAMENTAL DE SALUD</v>
      </c>
      <c r="D17" s="29">
        <f>+Ejecución!C612</f>
        <v>95620640527</v>
      </c>
      <c r="E17" s="29">
        <f>+Ejecución!D612</f>
        <v>71350009559.83</v>
      </c>
      <c r="F17" s="29">
        <f>+Ejecución!E612</f>
        <v>-15929689899.2</v>
      </c>
      <c r="G17" s="29">
        <f>+Ejecución!F612</f>
        <v>1052962002</v>
      </c>
      <c r="H17" s="29">
        <f>+Ejecución!G612</f>
        <v>1052962002</v>
      </c>
      <c r="I17" s="29">
        <f>+Ejecución!H612</f>
        <v>151040960187.63</v>
      </c>
      <c r="J17" s="29">
        <f>+Ejecución!I612</f>
        <v>117416021023.71</v>
      </c>
      <c r="K17" s="29">
        <f>+Ejecución!J612</f>
        <v>33624939163.92</v>
      </c>
      <c r="L17" s="29">
        <f>+Ejecución!K612</f>
        <v>117416021023.71</v>
      </c>
      <c r="M17" s="29">
        <f>+Ejecución!L612</f>
        <v>0</v>
      </c>
      <c r="N17" s="29">
        <f>+Ejecución!M612</f>
        <v>85426717999.98</v>
      </c>
      <c r="O17" s="29">
        <f>+Ejecución!N612</f>
        <v>85035467034.98</v>
      </c>
      <c r="P17" s="29">
        <f>+Ejecución!O612</f>
        <v>391250965</v>
      </c>
      <c r="Q17" s="35">
        <f aca="true" t="shared" si="0" ref="Q17:Q22">+L17/I17</f>
        <v>0.7773786718374304</v>
      </c>
    </row>
    <row r="18" spans="2:17" ht="12.75">
      <c r="B18" s="2" t="str">
        <f>+Ejecución!A613</f>
        <v>2311</v>
      </c>
      <c r="C18" s="2" t="str">
        <f>+Ejecución!B613</f>
        <v>Funcionamiento</v>
      </c>
      <c r="D18" s="13">
        <f>+Ejecución!C613</f>
        <v>9551348729</v>
      </c>
      <c r="E18" s="13">
        <f>+Ejecución!D613</f>
        <v>4174579804</v>
      </c>
      <c r="F18" s="13">
        <f>+Ejecución!E613</f>
        <v>-197181912</v>
      </c>
      <c r="G18" s="13">
        <f>+Ejecución!F613</f>
        <v>0</v>
      </c>
      <c r="H18" s="13">
        <f>+Ejecución!G613</f>
        <v>1052962002</v>
      </c>
      <c r="I18" s="13">
        <f>+Ejecución!H613</f>
        <v>12475784619</v>
      </c>
      <c r="J18" s="13">
        <f>+Ejecución!I613</f>
        <v>7576574906.08</v>
      </c>
      <c r="K18" s="13">
        <f>+Ejecución!J613</f>
        <v>4899209712.92</v>
      </c>
      <c r="L18" s="13">
        <f>+Ejecución!K613</f>
        <v>7576574906.08</v>
      </c>
      <c r="M18" s="13">
        <f>+Ejecución!L613</f>
        <v>0</v>
      </c>
      <c r="N18" s="13">
        <f>+Ejecución!M613</f>
        <v>7358579504.08</v>
      </c>
      <c r="O18" s="13">
        <f>+Ejecución!N613</f>
        <v>7358154504.08</v>
      </c>
      <c r="P18" s="13">
        <f>+Ejecución!O613</f>
        <v>425000</v>
      </c>
      <c r="Q18" s="36">
        <f t="shared" si="0"/>
        <v>0.6073024773561138</v>
      </c>
    </row>
    <row r="19" spans="2:17" ht="12.75">
      <c r="B19" s="2" t="str">
        <f>+Ejecución!A614</f>
        <v>2312</v>
      </c>
      <c r="C19" s="2" t="str">
        <f>+Ejecución!B614</f>
        <v>Inversión - Recursos Propios</v>
      </c>
      <c r="D19" s="13">
        <f>+Ejecución!C614</f>
        <v>51141218311</v>
      </c>
      <c r="E19" s="13">
        <f>+Ejecución!D614</f>
        <v>39853714441</v>
      </c>
      <c r="F19" s="13">
        <f>+Ejecución!E614</f>
        <v>-3654473957</v>
      </c>
      <c r="G19" s="13">
        <f>+Ejecución!F614</f>
        <v>1052962002</v>
      </c>
      <c r="H19" s="13">
        <f>+Ejecución!G614</f>
        <v>0</v>
      </c>
      <c r="I19" s="13">
        <f>+Ejecución!H614</f>
        <v>88393420797</v>
      </c>
      <c r="J19" s="13">
        <f>+Ejecución!I614</f>
        <v>60339655149</v>
      </c>
      <c r="K19" s="13">
        <f>+Ejecución!J614</f>
        <v>28053765648</v>
      </c>
      <c r="L19" s="13">
        <f>+Ejecución!K614</f>
        <v>60339655149</v>
      </c>
      <c r="M19" s="13">
        <f>+Ejecución!L614</f>
        <v>0</v>
      </c>
      <c r="N19" s="13">
        <f>+Ejecución!M614</f>
        <v>39794706846.9</v>
      </c>
      <c r="O19" s="13">
        <f>+Ejecución!N614</f>
        <v>39588090729.9</v>
      </c>
      <c r="P19" s="13">
        <f>+Ejecución!O614</f>
        <v>206616117</v>
      </c>
      <c r="Q19" s="36">
        <f t="shared" si="0"/>
        <v>0.6826260891924648</v>
      </c>
    </row>
    <row r="20" spans="2:17" ht="12.75">
      <c r="B20" s="2" t="str">
        <f>+Ejecución!A615</f>
        <v>2313</v>
      </c>
      <c r="C20" s="2" t="str">
        <f>+Ejecución!B615</f>
        <v>Inversión - Recursos SGP</v>
      </c>
      <c r="D20" s="13">
        <f>+Ejecución!C615</f>
        <v>34928072487</v>
      </c>
      <c r="E20" s="13">
        <f>+Ejecución!D615</f>
        <v>0</v>
      </c>
      <c r="F20" s="13">
        <f>+Ejecución!E615</f>
        <v>-2306782014</v>
      </c>
      <c r="G20" s="13">
        <f>+Ejecución!F615</f>
        <v>0</v>
      </c>
      <c r="H20" s="13">
        <f>+Ejecución!G615</f>
        <v>0</v>
      </c>
      <c r="I20" s="13">
        <f>+Ejecución!H615</f>
        <v>32621290473</v>
      </c>
      <c r="J20" s="13">
        <f>+Ejecución!I615</f>
        <v>31949327670</v>
      </c>
      <c r="K20" s="13">
        <f>+Ejecución!J615</f>
        <v>671962803</v>
      </c>
      <c r="L20" s="13">
        <f>+Ejecución!K615</f>
        <v>31949327670</v>
      </c>
      <c r="M20" s="13">
        <f>+Ejecución!L615</f>
        <v>0</v>
      </c>
      <c r="N20" s="13">
        <f>+Ejecución!M615</f>
        <v>23624170690</v>
      </c>
      <c r="O20" s="13">
        <f>+Ejecución!N615</f>
        <v>23439960842</v>
      </c>
      <c r="P20" s="13">
        <f>+Ejecución!O615</f>
        <v>184209848</v>
      </c>
      <c r="Q20" s="36">
        <f t="shared" si="0"/>
        <v>0.9794010968524937</v>
      </c>
    </row>
    <row r="21" spans="2:17" ht="12.75">
      <c r="B21" s="2" t="str">
        <f>+Ejecución!A616</f>
        <v>2314</v>
      </c>
      <c r="C21" s="2" t="str">
        <f>+Ejecución!B616</f>
        <v>Servicio de la Deuda</v>
      </c>
      <c r="D21" s="13">
        <f>+Ejecución!C616</f>
        <v>1000</v>
      </c>
      <c r="E21" s="13">
        <f>+Ejecución!D616</f>
        <v>0</v>
      </c>
      <c r="F21" s="13">
        <f>+Ejecución!E616</f>
        <v>0</v>
      </c>
      <c r="G21" s="13">
        <f>+Ejecución!F616</f>
        <v>0</v>
      </c>
      <c r="H21" s="13">
        <f>+Ejecución!G616</f>
        <v>0</v>
      </c>
      <c r="I21" s="13">
        <f>+Ejecución!H616</f>
        <v>1000</v>
      </c>
      <c r="J21" s="13">
        <f>+Ejecución!I616</f>
        <v>0</v>
      </c>
      <c r="K21" s="13">
        <f>+Ejecución!J616</f>
        <v>1000</v>
      </c>
      <c r="L21" s="13">
        <f>+Ejecución!K616</f>
        <v>0</v>
      </c>
      <c r="M21" s="13">
        <f>+Ejecución!L616</f>
        <v>0</v>
      </c>
      <c r="N21" s="13">
        <f>+Ejecución!M616</f>
        <v>0</v>
      </c>
      <c r="O21" s="13">
        <f>+Ejecución!N616</f>
        <v>0</v>
      </c>
      <c r="P21" s="13">
        <f>+Ejecución!O616</f>
        <v>0</v>
      </c>
      <c r="Q21" s="36">
        <f t="shared" si="0"/>
        <v>0</v>
      </c>
    </row>
    <row r="22" spans="2:17" ht="12.75">
      <c r="B22" s="2" t="str">
        <f>+Ejecución!A617</f>
        <v>2315</v>
      </c>
      <c r="C22" s="2" t="str">
        <f>+Ejecución!B617</f>
        <v>Reserva presupuestal - Ley 819.</v>
      </c>
      <c r="D22" s="13">
        <f>+Ejecución!C617</f>
        <v>0</v>
      </c>
      <c r="E22" s="13">
        <f>+Ejecución!D617</f>
        <v>27321715314.83</v>
      </c>
      <c r="F22" s="13">
        <f>+Ejecución!E617</f>
        <v>-9771252016.2</v>
      </c>
      <c r="G22" s="13">
        <f>+Ejecución!F617</f>
        <v>0</v>
      </c>
      <c r="H22" s="13">
        <f>+Ejecución!G617</f>
        <v>0</v>
      </c>
      <c r="I22" s="13">
        <f>+Ejecución!H617</f>
        <v>17550463298.63</v>
      </c>
      <c r="J22" s="13">
        <f>+Ejecución!I617</f>
        <v>17550463298.63</v>
      </c>
      <c r="K22" s="13">
        <f>+Ejecución!J617</f>
        <v>0</v>
      </c>
      <c r="L22" s="13">
        <f>+Ejecución!K617</f>
        <v>17550463298.63</v>
      </c>
      <c r="M22" s="13">
        <f>+Ejecución!L617</f>
        <v>0</v>
      </c>
      <c r="N22" s="13">
        <f>+Ejecución!M617</f>
        <v>14649260959</v>
      </c>
      <c r="O22" s="13">
        <f>+Ejecución!N617</f>
        <v>14649260959</v>
      </c>
      <c r="P22" s="13">
        <f>+Ejecución!O617</f>
        <v>0</v>
      </c>
      <c r="Q22" s="36">
        <f t="shared" si="0"/>
        <v>1</v>
      </c>
    </row>
    <row r="24" spans="2:17" ht="12.75">
      <c r="B24" s="62" t="s">
        <v>1123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ht="12.75">
      <c r="B25" s="51" t="s">
        <v>1059</v>
      </c>
      <c r="C25" s="53" t="s">
        <v>1060</v>
      </c>
      <c r="D25" s="48" t="s">
        <v>1061</v>
      </c>
      <c r="E25" s="9" t="s">
        <v>1062</v>
      </c>
      <c r="F25" s="10"/>
      <c r="G25" s="10"/>
      <c r="H25" s="11"/>
      <c r="I25" s="48" t="s">
        <v>1063</v>
      </c>
      <c r="J25" s="48" t="s">
        <v>1064</v>
      </c>
      <c r="K25" s="48" t="s">
        <v>1065</v>
      </c>
      <c r="L25" s="48" t="s">
        <v>1066</v>
      </c>
      <c r="M25" s="48" t="s">
        <v>1067</v>
      </c>
      <c r="N25" s="48" t="s">
        <v>1068</v>
      </c>
      <c r="O25" s="48" t="s">
        <v>1069</v>
      </c>
      <c r="P25" s="48" t="s">
        <v>1070</v>
      </c>
      <c r="Q25" s="48" t="s">
        <v>1071</v>
      </c>
    </row>
    <row r="26" spans="2:17" ht="12.75">
      <c r="B26" s="52"/>
      <c r="C26" s="54"/>
      <c r="D26" s="49"/>
      <c r="E26" s="12" t="s">
        <v>1072</v>
      </c>
      <c r="F26" s="12" t="s">
        <v>1073</v>
      </c>
      <c r="G26" s="12" t="s">
        <v>1074</v>
      </c>
      <c r="H26" s="12" t="s">
        <v>1075</v>
      </c>
      <c r="I26" s="49"/>
      <c r="J26" s="49"/>
      <c r="K26" s="49"/>
      <c r="L26" s="49"/>
      <c r="M26" s="49"/>
      <c r="N26" s="49"/>
      <c r="O26" s="49"/>
      <c r="P26" s="49"/>
      <c r="Q26" s="49"/>
    </row>
    <row r="27" spans="2:17" ht="12.75">
      <c r="B27" s="64"/>
      <c r="C27" s="25" t="s">
        <v>1105</v>
      </c>
      <c r="D27" s="26">
        <f>+D5</f>
        <v>6911248538</v>
      </c>
      <c r="E27" s="26">
        <f aca="true" t="shared" si="1" ref="E27:P27">+E5</f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6911248538</v>
      </c>
      <c r="J27" s="26">
        <f t="shared" si="1"/>
        <v>6250938274</v>
      </c>
      <c r="K27" s="26">
        <f t="shared" si="1"/>
        <v>660310264</v>
      </c>
      <c r="L27" s="26">
        <f t="shared" si="1"/>
        <v>6250938274</v>
      </c>
      <c r="M27" s="26">
        <f t="shared" si="1"/>
        <v>0</v>
      </c>
      <c r="N27" s="26">
        <f t="shared" si="1"/>
        <v>6250938274</v>
      </c>
      <c r="O27" s="26">
        <f t="shared" si="1"/>
        <v>6250938274</v>
      </c>
      <c r="P27" s="26">
        <f t="shared" si="1"/>
        <v>0</v>
      </c>
      <c r="Q27" s="36">
        <f>+L27/I27</f>
        <v>0.9044586140449982</v>
      </c>
    </row>
    <row r="28" spans="2:17" ht="12.75">
      <c r="B28" s="68"/>
      <c r="C28" s="25" t="s">
        <v>1113</v>
      </c>
      <c r="D28" s="26">
        <f>+D11</f>
        <v>2028776287</v>
      </c>
      <c r="E28" s="26">
        <f aca="true" t="shared" si="2" ref="E28:P28">+E11</f>
        <v>937983786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2966760073</v>
      </c>
      <c r="J28" s="26">
        <f t="shared" si="2"/>
        <v>2966760073</v>
      </c>
      <c r="K28" s="26">
        <f t="shared" si="2"/>
        <v>0</v>
      </c>
      <c r="L28" s="26">
        <f t="shared" si="2"/>
        <v>2966760073</v>
      </c>
      <c r="M28" s="26">
        <f t="shared" si="2"/>
        <v>0</v>
      </c>
      <c r="N28" s="26">
        <f t="shared" si="2"/>
        <v>2966760073</v>
      </c>
      <c r="O28" s="26">
        <f t="shared" si="2"/>
        <v>2966760073</v>
      </c>
      <c r="P28" s="26">
        <f t="shared" si="2"/>
        <v>0</v>
      </c>
      <c r="Q28" s="36">
        <f>+L28/I28</f>
        <v>1</v>
      </c>
    </row>
    <row r="29" spans="2:17" ht="12.75">
      <c r="B29" s="68"/>
      <c r="C29" s="25" t="s">
        <v>1080</v>
      </c>
      <c r="D29" s="26">
        <f>+D17</f>
        <v>95620640527</v>
      </c>
      <c r="E29" s="26">
        <f aca="true" t="shared" si="3" ref="E29:P29">+E17</f>
        <v>71350009559.83</v>
      </c>
      <c r="F29" s="26">
        <f t="shared" si="3"/>
        <v>-15929689899.2</v>
      </c>
      <c r="G29" s="26">
        <f t="shared" si="3"/>
        <v>1052962002</v>
      </c>
      <c r="H29" s="26">
        <f t="shared" si="3"/>
        <v>1052962002</v>
      </c>
      <c r="I29" s="26">
        <f t="shared" si="3"/>
        <v>151040960187.63</v>
      </c>
      <c r="J29" s="26">
        <f t="shared" si="3"/>
        <v>117416021023.71</v>
      </c>
      <c r="K29" s="26">
        <f t="shared" si="3"/>
        <v>33624939163.92</v>
      </c>
      <c r="L29" s="26">
        <f t="shared" si="3"/>
        <v>117416021023.71</v>
      </c>
      <c r="M29" s="26">
        <f t="shared" si="3"/>
        <v>0</v>
      </c>
      <c r="N29" s="26">
        <f t="shared" si="3"/>
        <v>85426717999.98</v>
      </c>
      <c r="O29" s="26">
        <f t="shared" si="3"/>
        <v>85035467034.98</v>
      </c>
      <c r="P29" s="26">
        <f t="shared" si="3"/>
        <v>391250965</v>
      </c>
      <c r="Q29" s="36">
        <f>+L29/I29</f>
        <v>0.7773786718374304</v>
      </c>
    </row>
    <row r="30" spans="2:17" ht="12.75">
      <c r="B30" s="61" t="s">
        <v>1124</v>
      </c>
      <c r="C30" s="61"/>
      <c r="D30" s="27">
        <f>+D27+D28+D29</f>
        <v>104560665352</v>
      </c>
      <c r="E30" s="27">
        <f aca="true" t="shared" si="4" ref="E30:P30">+E27+E28+E29</f>
        <v>72287993345.83</v>
      </c>
      <c r="F30" s="27">
        <f t="shared" si="4"/>
        <v>-15929689899.2</v>
      </c>
      <c r="G30" s="27">
        <f t="shared" si="4"/>
        <v>1052962002</v>
      </c>
      <c r="H30" s="27">
        <f t="shared" si="4"/>
        <v>1052962002</v>
      </c>
      <c r="I30" s="27">
        <f t="shared" si="4"/>
        <v>160918968798.63</v>
      </c>
      <c r="J30" s="27">
        <f t="shared" si="4"/>
        <v>126633719370.71</v>
      </c>
      <c r="K30" s="27">
        <f t="shared" si="4"/>
        <v>34285249427.92</v>
      </c>
      <c r="L30" s="27">
        <f t="shared" si="4"/>
        <v>126633719370.71</v>
      </c>
      <c r="M30" s="27">
        <f t="shared" si="4"/>
        <v>0</v>
      </c>
      <c r="N30" s="27">
        <f t="shared" si="4"/>
        <v>94644416346.98</v>
      </c>
      <c r="O30" s="27">
        <f t="shared" si="4"/>
        <v>94253165381.98</v>
      </c>
      <c r="P30" s="27">
        <f t="shared" si="4"/>
        <v>391250965</v>
      </c>
      <c r="Q30" s="35">
        <f>+L30/I30</f>
        <v>0.7869409076886162</v>
      </c>
    </row>
  </sheetData>
  <sheetProtection/>
  <mergeCells count="54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3" max="3" width="50.7109375" style="0" customWidth="1"/>
    <col min="10" max="10" width="14.8515625" style="0" bestFit="1" customWidth="1"/>
    <col min="12" max="12" width="12.57421875" style="0" customWidth="1"/>
    <col min="14" max="14" width="12.421875" style="0" bestFit="1" customWidth="1"/>
    <col min="17" max="17" width="10.00390625" style="37" customWidth="1"/>
  </cols>
  <sheetData>
    <row r="2" spans="2:17" ht="12.75">
      <c r="B2" s="63" t="s">
        <v>1125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+Ejecución!A255</f>
        <v>214131</v>
      </c>
      <c r="C5" s="23" t="str">
        <f>+Ejecución!B255</f>
        <v>FOMENTO, DESARROLLO Y PRÁCTICA DEL DEPORTE, LA RECREACIÓN Y EL APROVECHAMIENTO DEL TIEMPO LIBRE</v>
      </c>
      <c r="D5" s="29">
        <f>+Ejecución!C255</f>
        <v>3019886213</v>
      </c>
      <c r="E5" s="29">
        <f>+Ejecución!D255</f>
        <v>0</v>
      </c>
      <c r="F5" s="29">
        <f>+Ejecución!E255</f>
        <v>0</v>
      </c>
      <c r="G5" s="29">
        <f>+Ejecución!F255</f>
        <v>8076865</v>
      </c>
      <c r="H5" s="29">
        <f>+Ejecución!G255</f>
        <v>8076865</v>
      </c>
      <c r="I5" s="29">
        <f>+Ejecución!H255</f>
        <v>3019886213</v>
      </c>
      <c r="J5" s="29">
        <f>+Ejecución!I255</f>
        <v>2213078553</v>
      </c>
      <c r="K5" s="29">
        <f>+Ejecución!J255</f>
        <v>806807660</v>
      </c>
      <c r="L5" s="29">
        <f>+Ejecución!K255</f>
        <v>2213078553</v>
      </c>
      <c r="M5" s="29">
        <f>+Ejecución!L255</f>
        <v>0</v>
      </c>
      <c r="N5" s="29">
        <f>+Ejecución!M255</f>
        <v>2075746703.75</v>
      </c>
      <c r="O5" s="29">
        <f>+Ejecución!N255</f>
        <v>2051319749.75</v>
      </c>
      <c r="P5" s="29">
        <f>+Ejecución!O255</f>
        <v>24426954</v>
      </c>
      <c r="Q5" s="35">
        <f>+L5/I5</f>
        <v>0.7328350795050304</v>
      </c>
    </row>
    <row r="6" spans="2:17" ht="22.5">
      <c r="B6" s="2" t="str">
        <f>+Ejecución!A256</f>
        <v>21413101</v>
      </c>
      <c r="C6" s="2" t="str">
        <f>+Ejecución!B256</f>
        <v>Fortalecimiento y masificación de acciones deportivas, recreativas, de actividad física con el apoyo de Coldeportes</v>
      </c>
      <c r="D6" s="13">
        <f>+Ejecución!C256</f>
        <v>2201851691</v>
      </c>
      <c r="E6" s="13">
        <f>+Ejecución!D256</f>
        <v>0</v>
      </c>
      <c r="F6" s="13">
        <f>+Ejecución!E256</f>
        <v>0</v>
      </c>
      <c r="G6" s="13">
        <f>+Ejecución!F256</f>
        <v>8076865</v>
      </c>
      <c r="H6" s="13">
        <f>+Ejecución!G256</f>
        <v>0</v>
      </c>
      <c r="I6" s="13">
        <f>+Ejecución!H256</f>
        <v>2209928556</v>
      </c>
      <c r="J6" s="13">
        <f>+Ejecución!I256</f>
        <v>2209928553</v>
      </c>
      <c r="K6" s="13">
        <f>+Ejecución!J256</f>
        <v>3</v>
      </c>
      <c r="L6" s="13">
        <f>+Ejecución!K256</f>
        <v>2209928553</v>
      </c>
      <c r="M6" s="13">
        <f>+Ejecución!L256</f>
        <v>0</v>
      </c>
      <c r="N6" s="13">
        <f>+Ejecución!M256</f>
        <v>2072596703.75</v>
      </c>
      <c r="O6" s="13">
        <f>+Ejecución!N256</f>
        <v>2048169749.75</v>
      </c>
      <c r="P6" s="13">
        <f>+Ejecución!O256</f>
        <v>24426954</v>
      </c>
      <c r="Q6" s="36">
        <f>+L6/I6</f>
        <v>0.99999999864249</v>
      </c>
    </row>
    <row r="7" spans="2:17" ht="22.5">
      <c r="B7" s="2" t="str">
        <f>+Ejecución!A257</f>
        <v>21413102</v>
      </c>
      <c r="C7" s="2" t="str">
        <f>+Ejecución!B257</f>
        <v>Mejoramiento y mantenimiento de escenarios deportivos adscritos al departamento de Nariño</v>
      </c>
      <c r="D7" s="13">
        <f>+Ejecución!C257</f>
        <v>78000000</v>
      </c>
      <c r="E7" s="13">
        <f>+Ejecución!D257</f>
        <v>0</v>
      </c>
      <c r="F7" s="13">
        <f>+Ejecución!E257</f>
        <v>0</v>
      </c>
      <c r="G7" s="13">
        <f>+Ejecución!F257</f>
        <v>0</v>
      </c>
      <c r="H7" s="13">
        <f>+Ejecución!G257</f>
        <v>8076865</v>
      </c>
      <c r="I7" s="13">
        <f>+Ejecución!H257</f>
        <v>69923135</v>
      </c>
      <c r="J7" s="13">
        <f>+Ejecución!I257</f>
        <v>3150000</v>
      </c>
      <c r="K7" s="13">
        <f>+Ejecución!J257</f>
        <v>66773135</v>
      </c>
      <c r="L7" s="13">
        <f>+Ejecución!K257</f>
        <v>3150000</v>
      </c>
      <c r="M7" s="13">
        <f>+Ejecución!L257</f>
        <v>0</v>
      </c>
      <c r="N7" s="13">
        <f>+Ejecución!M257</f>
        <v>3150000</v>
      </c>
      <c r="O7" s="13">
        <f>+Ejecución!N257</f>
        <v>3150000</v>
      </c>
      <c r="P7" s="13">
        <f>+Ejecución!O257</f>
        <v>0</v>
      </c>
      <c r="Q7" s="36">
        <f>+L7/I7</f>
        <v>0.04504946753317053</v>
      </c>
    </row>
    <row r="8" spans="2:17" ht="12.75">
      <c r="B8" s="2" t="str">
        <f>+Ejecución!A258</f>
        <v>21413103</v>
      </c>
      <c r="C8" s="2" t="str">
        <f>+Ejecución!B258</f>
        <v>Transferencias 30% Municipios</v>
      </c>
      <c r="D8" s="13">
        <f>+Ejecución!C258</f>
        <v>740034522</v>
      </c>
      <c r="E8" s="13">
        <f>+Ejecución!D258</f>
        <v>0</v>
      </c>
      <c r="F8" s="13">
        <f>+Ejecución!E258</f>
        <v>0</v>
      </c>
      <c r="G8" s="13">
        <f>+Ejecución!F258</f>
        <v>0</v>
      </c>
      <c r="H8" s="13">
        <f>+Ejecución!G258</f>
        <v>0</v>
      </c>
      <c r="I8" s="13">
        <f>+Ejecución!H258</f>
        <v>740034522</v>
      </c>
      <c r="J8" s="13">
        <f>+Ejecución!I258</f>
        <v>0</v>
      </c>
      <c r="K8" s="13">
        <f>+Ejecución!J258</f>
        <v>740034522</v>
      </c>
      <c r="L8" s="13">
        <f>+Ejecución!K258</f>
        <v>0</v>
      </c>
      <c r="M8" s="13">
        <f>+Ejecución!L258</f>
        <v>0</v>
      </c>
      <c r="N8" s="13">
        <f>+Ejecución!M258</f>
        <v>0</v>
      </c>
      <c r="O8" s="13">
        <f>+Ejecución!N258</f>
        <v>0</v>
      </c>
      <c r="P8" s="13">
        <f>+Ejecución!O258</f>
        <v>0</v>
      </c>
      <c r="Q8" s="36">
        <f>+L8/I8</f>
        <v>0</v>
      </c>
    </row>
    <row r="10" spans="2:17" ht="12.75">
      <c r="B10" s="63" t="s">
        <v>1126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51" t="s">
        <v>1059</v>
      </c>
      <c r="C11" s="53" t="s">
        <v>1060</v>
      </c>
      <c r="D11" s="48" t="s">
        <v>1061</v>
      </c>
      <c r="E11" s="9" t="s">
        <v>1062</v>
      </c>
      <c r="F11" s="10"/>
      <c r="G11" s="10"/>
      <c r="H11" s="11"/>
      <c r="I11" s="48" t="s">
        <v>1063</v>
      </c>
      <c r="J11" s="48" t="s">
        <v>1064</v>
      </c>
      <c r="K11" s="48" t="s">
        <v>1065</v>
      </c>
      <c r="L11" s="48" t="s">
        <v>1066</v>
      </c>
      <c r="M11" s="48" t="s">
        <v>1067</v>
      </c>
      <c r="N11" s="48" t="s">
        <v>1068</v>
      </c>
      <c r="O11" s="48" t="s">
        <v>1069</v>
      </c>
      <c r="P11" s="48" t="s">
        <v>1070</v>
      </c>
      <c r="Q11" s="48" t="s">
        <v>1108</v>
      </c>
    </row>
    <row r="12" spans="2:17" ht="12.75">
      <c r="B12" s="52"/>
      <c r="C12" s="54"/>
      <c r="D12" s="49"/>
      <c r="E12" s="12" t="s">
        <v>1072</v>
      </c>
      <c r="F12" s="12" t="s">
        <v>1073</v>
      </c>
      <c r="G12" s="12" t="s">
        <v>1074</v>
      </c>
      <c r="H12" s="12" t="s">
        <v>1075</v>
      </c>
      <c r="I12" s="49"/>
      <c r="J12" s="49"/>
      <c r="K12" s="49"/>
      <c r="L12" s="49"/>
      <c r="M12" s="49"/>
      <c r="N12" s="49"/>
      <c r="O12" s="49"/>
      <c r="P12" s="49"/>
      <c r="Q12" s="50"/>
    </row>
    <row r="13" spans="2:17" s="31" customFormat="1" ht="22.5">
      <c r="B13" s="23" t="str">
        <f>+Ejecución!A383</f>
        <v>2151131</v>
      </c>
      <c r="C13" s="23" t="str">
        <f>+Ejecución!B383</f>
        <v>FOMENTO, DESARROLLO Y PRÁCTICA DEL DEPORTE, LA RECREACIÓN Y EL APROVECHAMIENTO DEL TIEMPO LIBRE</v>
      </c>
      <c r="D13" s="29">
        <f>+Ejecución!C383</f>
        <v>1491614125</v>
      </c>
      <c r="E13" s="29">
        <f>+Ejecución!D383</f>
        <v>631789530.21</v>
      </c>
      <c r="F13" s="29">
        <f>+Ejecución!E383</f>
        <v>0</v>
      </c>
      <c r="G13" s="29">
        <f>+Ejecución!F383</f>
        <v>433000000</v>
      </c>
      <c r="H13" s="29">
        <f>+Ejecución!G383</f>
        <v>457103534</v>
      </c>
      <c r="I13" s="29">
        <f>+Ejecución!H383</f>
        <v>2099300121.21</v>
      </c>
      <c r="J13" s="29">
        <f>+Ejecución!I383</f>
        <v>1911644829.69</v>
      </c>
      <c r="K13" s="29">
        <f>+Ejecución!J383</f>
        <v>187655291.52</v>
      </c>
      <c r="L13" s="29">
        <f>+Ejecución!K383</f>
        <v>1911644829.69</v>
      </c>
      <c r="M13" s="29">
        <f>+Ejecución!L383</f>
        <v>0</v>
      </c>
      <c r="N13" s="29">
        <f>+Ejecución!M383</f>
        <v>1829864177.14</v>
      </c>
      <c r="O13" s="29">
        <f>+Ejecución!N383</f>
        <v>1723726608.33</v>
      </c>
      <c r="P13" s="29">
        <f>+Ejecución!O383</f>
        <v>106137568.81</v>
      </c>
      <c r="Q13" s="35">
        <f>+L13/I13</f>
        <v>0.9106105460462515</v>
      </c>
    </row>
    <row r="14" spans="2:17" ht="12.75">
      <c r="B14" s="2" t="str">
        <f>+Ejecución!A384</f>
        <v>215113101</v>
      </c>
      <c r="C14" s="2" t="str">
        <f>+Ejecución!B384</f>
        <v>Otros Proyectos de Inversión</v>
      </c>
      <c r="D14" s="13">
        <f>+Ejecución!C384</f>
        <v>500000000</v>
      </c>
      <c r="E14" s="13">
        <f>+Ejecución!D384</f>
        <v>631789530.21</v>
      </c>
      <c r="F14" s="13">
        <f>+Ejecución!E384</f>
        <v>0</v>
      </c>
      <c r="G14" s="13">
        <f>+Ejecución!F384</f>
        <v>233000000</v>
      </c>
      <c r="H14" s="13">
        <f>+Ejecución!G384</f>
        <v>0</v>
      </c>
      <c r="I14" s="13">
        <f>+Ejecución!H384</f>
        <v>1364789530.21</v>
      </c>
      <c r="J14" s="13">
        <f>+Ejecución!I384</f>
        <v>1186242170</v>
      </c>
      <c r="K14" s="13">
        <f>+Ejecución!J384</f>
        <v>178547360.21</v>
      </c>
      <c r="L14" s="13">
        <f>+Ejecución!K384</f>
        <v>1186242170</v>
      </c>
      <c r="M14" s="13">
        <f>+Ejecución!L384</f>
        <v>0</v>
      </c>
      <c r="N14" s="13">
        <f>+Ejecución!M384</f>
        <v>1104461517.45</v>
      </c>
      <c r="O14" s="13">
        <f>+Ejecución!N384</f>
        <v>1005228348.2</v>
      </c>
      <c r="P14" s="13">
        <f>+Ejecución!O384</f>
        <v>99233169.25</v>
      </c>
      <c r="Q14" s="36">
        <f>+L14/I14</f>
        <v>0.8691759012962775</v>
      </c>
    </row>
    <row r="15" spans="2:17" ht="22.5">
      <c r="B15" s="2" t="str">
        <f>+Ejecución!A385</f>
        <v>215113102</v>
      </c>
      <c r="C15" s="2" t="str">
        <f>+Ejecución!B385</f>
        <v>Construcción Chazodromo y obras complementarias del Centro Deportivo y Cultural del Resguardo Indígena de Aponte</v>
      </c>
      <c r="D15" s="13">
        <f>+Ejecución!C385</f>
        <v>200000000</v>
      </c>
      <c r="E15" s="13">
        <f>+Ejecución!D385</f>
        <v>0</v>
      </c>
      <c r="F15" s="13">
        <f>+Ejecución!E385</f>
        <v>0</v>
      </c>
      <c r="G15" s="13">
        <f>+Ejecución!F385</f>
        <v>200000000</v>
      </c>
      <c r="H15" s="13">
        <f>+Ejecución!G385</f>
        <v>400000000</v>
      </c>
      <c r="I15" s="13">
        <f>+Ejecución!H385</f>
        <v>0</v>
      </c>
      <c r="J15" s="13">
        <f>+Ejecución!I385</f>
        <v>0</v>
      </c>
      <c r="K15" s="13">
        <f>+Ejecución!J385</f>
        <v>0</v>
      </c>
      <c r="L15" s="13">
        <f>+Ejecución!K385</f>
        <v>0</v>
      </c>
      <c r="M15" s="13">
        <f>+Ejecución!L385</f>
        <v>0</v>
      </c>
      <c r="N15" s="13">
        <f>+Ejecución!M385</f>
        <v>0</v>
      </c>
      <c r="O15" s="13">
        <f>+Ejecución!N385</f>
        <v>0</v>
      </c>
      <c r="P15" s="13">
        <f>+Ejecución!O385</f>
        <v>0</v>
      </c>
      <c r="Q15" s="36" t="e">
        <f>+L15/I15</f>
        <v>#DIV/0!</v>
      </c>
    </row>
    <row r="16" spans="2:17" ht="12.75">
      <c r="B16" s="2" t="str">
        <f>+Ejecución!A386</f>
        <v>215113103</v>
      </c>
      <c r="C16" s="2" t="str">
        <f>+Ejecución!B386</f>
        <v>Transferencias 30% Municipios</v>
      </c>
      <c r="D16" s="13">
        <f>+Ejecución!C386</f>
        <v>791614125</v>
      </c>
      <c r="E16" s="13">
        <f>+Ejecución!D386</f>
        <v>0</v>
      </c>
      <c r="F16" s="13">
        <f>+Ejecución!E386</f>
        <v>0</v>
      </c>
      <c r="G16" s="13">
        <f>+Ejecución!F386</f>
        <v>0</v>
      </c>
      <c r="H16" s="13">
        <f>+Ejecución!G386</f>
        <v>57103534</v>
      </c>
      <c r="I16" s="13">
        <f>+Ejecución!H386</f>
        <v>734510591</v>
      </c>
      <c r="J16" s="13">
        <f>+Ejecución!I386</f>
        <v>725402659.69</v>
      </c>
      <c r="K16" s="13">
        <f>+Ejecución!J386</f>
        <v>9107931.31</v>
      </c>
      <c r="L16" s="13">
        <f>+Ejecución!K386</f>
        <v>725402659.69</v>
      </c>
      <c r="M16" s="13">
        <f>+Ejecución!L386</f>
        <v>0</v>
      </c>
      <c r="N16" s="13">
        <f>+Ejecución!M386</f>
        <v>725402659.69</v>
      </c>
      <c r="O16" s="13">
        <f>+Ejecución!N386</f>
        <v>718498260.13</v>
      </c>
      <c r="P16" s="13">
        <f>+Ejecución!O386</f>
        <v>6904399.56</v>
      </c>
      <c r="Q16" s="36">
        <f>+L16/I16</f>
        <v>0.9876000000250508</v>
      </c>
    </row>
    <row r="18" spans="2:17" ht="12.75">
      <c r="B18" s="63" t="s">
        <v>1127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51" t="s">
        <v>1059</v>
      </c>
      <c r="C19" s="53" t="s">
        <v>1060</v>
      </c>
      <c r="D19" s="48" t="s">
        <v>1061</v>
      </c>
      <c r="E19" s="9" t="s">
        <v>1062</v>
      </c>
      <c r="F19" s="10"/>
      <c r="G19" s="10"/>
      <c r="H19" s="11"/>
      <c r="I19" s="48" t="s">
        <v>1063</v>
      </c>
      <c r="J19" s="48" t="s">
        <v>1064</v>
      </c>
      <c r="K19" s="48" t="s">
        <v>1065</v>
      </c>
      <c r="L19" s="48" t="s">
        <v>1066</v>
      </c>
      <c r="M19" s="48" t="s">
        <v>1067</v>
      </c>
      <c r="N19" s="48" t="s">
        <v>1068</v>
      </c>
      <c r="O19" s="48" t="s">
        <v>1069</v>
      </c>
      <c r="P19" s="48" t="s">
        <v>1070</v>
      </c>
      <c r="Q19" s="48" t="s">
        <v>1108</v>
      </c>
    </row>
    <row r="20" spans="2:17" ht="12.75">
      <c r="B20" s="52"/>
      <c r="C20" s="54"/>
      <c r="D20" s="49"/>
      <c r="E20" s="12" t="s">
        <v>1072</v>
      </c>
      <c r="F20" s="12" t="s">
        <v>1073</v>
      </c>
      <c r="G20" s="12" t="s">
        <v>1074</v>
      </c>
      <c r="H20" s="12" t="s">
        <v>1075</v>
      </c>
      <c r="I20" s="49"/>
      <c r="J20" s="49"/>
      <c r="K20" s="49"/>
      <c r="L20" s="49"/>
      <c r="M20" s="49"/>
      <c r="N20" s="49"/>
      <c r="O20" s="49"/>
      <c r="P20" s="49"/>
      <c r="Q20" s="50"/>
    </row>
    <row r="21" spans="2:17" s="31" customFormat="1" ht="22.5">
      <c r="B21" s="23" t="str">
        <f>+Ejecución!A479</f>
        <v>221131</v>
      </c>
      <c r="C21" s="23" t="str">
        <f>+Ejecución!B479</f>
        <v>FOMENTO, DESARROLLO Y PRÁCTICA DEL DEPORTE, LA RECREACIÓN Y EL APROVECHAMIENTO DEL TIEMPO LIBRE</v>
      </c>
      <c r="D21" s="29">
        <f>+Ejecución!C479</f>
        <v>1846815119</v>
      </c>
      <c r="E21" s="29">
        <f>+Ejecución!D479</f>
        <v>0</v>
      </c>
      <c r="F21" s="29">
        <f>+Ejecución!E479</f>
        <v>-133969172.64</v>
      </c>
      <c r="G21" s="29">
        <f>+Ejecución!F479</f>
        <v>0</v>
      </c>
      <c r="H21" s="29">
        <f>+Ejecución!G479</f>
        <v>0</v>
      </c>
      <c r="I21" s="29">
        <f>+Ejecución!H479</f>
        <v>1712845946.36</v>
      </c>
      <c r="J21" s="29">
        <f>+Ejecución!I479</f>
        <v>1669572311.73</v>
      </c>
      <c r="K21" s="29">
        <f>+Ejecución!J479</f>
        <v>43273634.63</v>
      </c>
      <c r="L21" s="29">
        <f>+Ejecución!K479</f>
        <v>1669572311.73</v>
      </c>
      <c r="M21" s="29">
        <f>+Ejecución!L479</f>
        <v>0</v>
      </c>
      <c r="N21" s="29">
        <f>+Ejecución!M479</f>
        <v>1614125552.73</v>
      </c>
      <c r="O21" s="29">
        <f>+Ejecución!N479</f>
        <v>1499565604.87</v>
      </c>
      <c r="P21" s="29">
        <f>+Ejecución!O479</f>
        <v>114559947.86</v>
      </c>
      <c r="Q21" s="35">
        <f>+L21/I21</f>
        <v>0.9747358279815173</v>
      </c>
    </row>
    <row r="22" spans="2:17" ht="33.75">
      <c r="B22" s="2" t="str">
        <f>+Ejecución!A480</f>
        <v>22113101</v>
      </c>
      <c r="C22" s="2" t="str">
        <f>+Ejecución!B480</f>
        <v>Fortalecimiento y masificación de acciones deportivas, recreativas, de actividad física con el apoyo de Coldeportes en todo el departamento de Nariño - Iva Telefonía </v>
      </c>
      <c r="D22" s="13">
        <f>+Ejecución!C480</f>
        <v>1791410666</v>
      </c>
      <c r="E22" s="13">
        <f>+Ejecución!D480</f>
        <v>0</v>
      </c>
      <c r="F22" s="13">
        <f>+Ejecución!E480</f>
        <v>-129950097.46</v>
      </c>
      <c r="G22" s="13">
        <f>+Ejecución!F480</f>
        <v>0</v>
      </c>
      <c r="H22" s="13">
        <f>+Ejecución!G480</f>
        <v>0</v>
      </c>
      <c r="I22" s="13">
        <f>+Ejecución!H480</f>
        <v>1661460568.54</v>
      </c>
      <c r="J22" s="13">
        <f>+Ejecución!I480</f>
        <v>1638631340.72</v>
      </c>
      <c r="K22" s="13">
        <f>+Ejecución!J480</f>
        <v>22829227.82</v>
      </c>
      <c r="L22" s="13">
        <f>+Ejecución!K480</f>
        <v>1638631340.72</v>
      </c>
      <c r="M22" s="13">
        <f>+Ejecución!L480</f>
        <v>0</v>
      </c>
      <c r="N22" s="13">
        <f>+Ejecución!M480</f>
        <v>1583985627.79</v>
      </c>
      <c r="O22" s="13">
        <f>+Ejecución!N480</f>
        <v>1469425679.93</v>
      </c>
      <c r="P22" s="13">
        <f>+Ejecución!O480</f>
        <v>114559947.86</v>
      </c>
      <c r="Q22" s="36">
        <f>+L22/I22</f>
        <v>0.9862595428069286</v>
      </c>
    </row>
    <row r="23" spans="2:17" ht="33.75">
      <c r="B23" s="2" t="str">
        <f>+Ejecución!A481</f>
        <v>22113102</v>
      </c>
      <c r="C23" s="2" t="str">
        <f>+Ejecución!B481</f>
        <v>Fortalecimiento y masificación de acciones deportivas, recreativas, de actividad física con el apoyo de Coldeportes en todo el departamento de Nariño - Iva Telefonía Discapacidad</v>
      </c>
      <c r="D23" s="13">
        <f>+Ejecución!C481</f>
        <v>55404453</v>
      </c>
      <c r="E23" s="13">
        <f>+Ejecución!D481</f>
        <v>0</v>
      </c>
      <c r="F23" s="13">
        <f>+Ejecución!E481</f>
        <v>-4019075.18</v>
      </c>
      <c r="G23" s="13">
        <f>+Ejecución!F481</f>
        <v>0</v>
      </c>
      <c r="H23" s="13">
        <f>+Ejecución!G481</f>
        <v>0</v>
      </c>
      <c r="I23" s="13">
        <f>+Ejecución!H481</f>
        <v>51385377.82</v>
      </c>
      <c r="J23" s="13">
        <f>+Ejecución!I481</f>
        <v>30940971.01</v>
      </c>
      <c r="K23" s="13">
        <f>+Ejecución!J481</f>
        <v>20444406.81</v>
      </c>
      <c r="L23" s="13">
        <f>+Ejecución!K481</f>
        <v>30940971.01</v>
      </c>
      <c r="M23" s="13">
        <f>+Ejecución!L481</f>
        <v>0</v>
      </c>
      <c r="N23" s="13">
        <f>+Ejecución!M481</f>
        <v>30139924.94</v>
      </c>
      <c r="O23" s="13">
        <f>+Ejecución!N481</f>
        <v>30139924.94</v>
      </c>
      <c r="P23" s="13">
        <f>+Ejecución!O481</f>
        <v>0</v>
      </c>
      <c r="Q23" s="36">
        <f>+L23/I23</f>
        <v>0.6021357110262852</v>
      </c>
    </row>
    <row r="25" spans="2:17" ht="12.75">
      <c r="B25" s="63" t="s">
        <v>1128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ht="12.75">
      <c r="B26" s="51" t="s">
        <v>1059</v>
      </c>
      <c r="C26" s="53" t="s">
        <v>1060</v>
      </c>
      <c r="D26" s="48" t="s">
        <v>1061</v>
      </c>
      <c r="E26" s="9" t="s">
        <v>1062</v>
      </c>
      <c r="F26" s="10"/>
      <c r="G26" s="10"/>
      <c r="H26" s="11"/>
      <c r="I26" s="48" t="s">
        <v>1063</v>
      </c>
      <c r="J26" s="48" t="s">
        <v>1064</v>
      </c>
      <c r="K26" s="48" t="s">
        <v>1065</v>
      </c>
      <c r="L26" s="48" t="s">
        <v>1066</v>
      </c>
      <c r="M26" s="48" t="s">
        <v>1067</v>
      </c>
      <c r="N26" s="48" t="s">
        <v>1068</v>
      </c>
      <c r="O26" s="48" t="s">
        <v>1069</v>
      </c>
      <c r="P26" s="48" t="s">
        <v>1070</v>
      </c>
      <c r="Q26" s="48" t="s">
        <v>1108</v>
      </c>
    </row>
    <row r="27" spans="2:17" ht="12.75">
      <c r="B27" s="52"/>
      <c r="C27" s="54"/>
      <c r="D27" s="49"/>
      <c r="E27" s="12" t="s">
        <v>1072</v>
      </c>
      <c r="F27" s="12" t="s">
        <v>1073</v>
      </c>
      <c r="G27" s="12" t="s">
        <v>1074</v>
      </c>
      <c r="H27" s="12" t="s">
        <v>1075</v>
      </c>
      <c r="I27" s="49"/>
      <c r="J27" s="49"/>
      <c r="K27" s="49"/>
      <c r="L27" s="49"/>
      <c r="M27" s="49"/>
      <c r="N27" s="49"/>
      <c r="O27" s="49"/>
      <c r="P27" s="49"/>
      <c r="Q27" s="50"/>
    </row>
    <row r="28" spans="2:17" s="31" customFormat="1" ht="22.5">
      <c r="B28" s="23" t="str">
        <f>+Ejecución!A520</f>
        <v>2231131</v>
      </c>
      <c r="C28" s="23" t="str">
        <f>+Ejecución!B520</f>
        <v>FOMENTO, DESARROLLO Y PRÁCTICA DEL DEPORTE, LA RECREACIÓN Y EL APROVECHAMIENTO DEL TIEMPO LIBRE</v>
      </c>
      <c r="D28" s="29">
        <f>+Ejecución!C520</f>
        <v>200000000</v>
      </c>
      <c r="E28" s="29">
        <f>+Ejecución!D520</f>
        <v>669432066.78</v>
      </c>
      <c r="F28" s="29">
        <f>+Ejecución!E520</f>
        <v>0</v>
      </c>
      <c r="G28" s="29">
        <f>+Ejecución!F520</f>
        <v>124759758.6</v>
      </c>
      <c r="H28" s="29">
        <f>+Ejecución!G520</f>
        <v>124759758.6</v>
      </c>
      <c r="I28" s="29">
        <f>+Ejecución!H520</f>
        <v>869432066.78</v>
      </c>
      <c r="J28" s="29">
        <f>+Ejecución!I520</f>
        <v>864184698.23</v>
      </c>
      <c r="K28" s="29">
        <f>+Ejecución!J520</f>
        <v>5247368.55</v>
      </c>
      <c r="L28" s="29">
        <f>+Ejecución!K520</f>
        <v>864184698.23</v>
      </c>
      <c r="M28" s="29">
        <f>+Ejecución!L520</f>
        <v>0</v>
      </c>
      <c r="N28" s="29">
        <f>+Ejecución!M520</f>
        <v>830722649.72</v>
      </c>
      <c r="O28" s="29">
        <f>+Ejecución!N520</f>
        <v>830722649.72</v>
      </c>
      <c r="P28" s="29">
        <f>+Ejecución!O520</f>
        <v>0</v>
      </c>
      <c r="Q28" s="35">
        <f>+L28/I28</f>
        <v>0.9939646020080282</v>
      </c>
    </row>
    <row r="29" spans="2:17" ht="12.75">
      <c r="B29" s="2" t="str">
        <f>+Ejecución!A521</f>
        <v>223113101</v>
      </c>
      <c r="C29" s="2" t="str">
        <f>+Ejecución!B521</f>
        <v>Otros Proyectos de Inversión - Iva Telefonía</v>
      </c>
      <c r="D29" s="13">
        <f>+Ejecución!C521</f>
        <v>200000000</v>
      </c>
      <c r="E29" s="13">
        <f>+Ejecución!D521</f>
        <v>518589363.74</v>
      </c>
      <c r="F29" s="13">
        <f>+Ejecución!E521</f>
        <v>0</v>
      </c>
      <c r="G29" s="13">
        <f>+Ejecución!F521</f>
        <v>124759758.6</v>
      </c>
      <c r="H29" s="13">
        <f>+Ejecución!G521</f>
        <v>0</v>
      </c>
      <c r="I29" s="13">
        <f>+Ejecución!H521</f>
        <v>843349122.34</v>
      </c>
      <c r="J29" s="13">
        <f>+Ejecución!I521</f>
        <v>840467384.99</v>
      </c>
      <c r="K29" s="13">
        <f>+Ejecución!J521</f>
        <v>2881737.35</v>
      </c>
      <c r="L29" s="13">
        <f>+Ejecución!K521</f>
        <v>840467384.99</v>
      </c>
      <c r="M29" s="13">
        <f>+Ejecución!L521</f>
        <v>0</v>
      </c>
      <c r="N29" s="13">
        <f>+Ejecución!M521</f>
        <v>808009197.94</v>
      </c>
      <c r="O29" s="13">
        <f>+Ejecución!N521</f>
        <v>808009197.94</v>
      </c>
      <c r="P29" s="13">
        <f>+Ejecución!O521</f>
        <v>0</v>
      </c>
      <c r="Q29" s="36">
        <f>+L29/I29</f>
        <v>0.9965829841121976</v>
      </c>
    </row>
    <row r="30" spans="2:17" ht="12.75">
      <c r="B30" s="2" t="str">
        <f>+Ejecución!A522</f>
        <v>223113102</v>
      </c>
      <c r="C30" s="2" t="str">
        <f>+Ejecución!B522</f>
        <v>Otros Proyectos de Inversión - Iva Telefonia - Discapacidad.</v>
      </c>
      <c r="D30" s="13">
        <f>+Ejecución!C522</f>
        <v>0</v>
      </c>
      <c r="E30" s="13">
        <f>+Ejecución!D522</f>
        <v>150842703.04</v>
      </c>
      <c r="F30" s="13">
        <f>+Ejecución!E522</f>
        <v>0</v>
      </c>
      <c r="G30" s="13">
        <f>+Ejecución!F522</f>
        <v>0</v>
      </c>
      <c r="H30" s="13">
        <f>+Ejecución!G522</f>
        <v>124759758.6</v>
      </c>
      <c r="I30" s="13">
        <f>+Ejecución!H522</f>
        <v>26082944.44</v>
      </c>
      <c r="J30" s="13">
        <f>+Ejecución!I522</f>
        <v>23717313.24</v>
      </c>
      <c r="K30" s="13">
        <f>+Ejecución!J522</f>
        <v>2365631.2</v>
      </c>
      <c r="L30" s="13">
        <f>+Ejecución!K522</f>
        <v>23717313.24</v>
      </c>
      <c r="M30" s="13">
        <f>+Ejecución!L522</f>
        <v>0</v>
      </c>
      <c r="N30" s="13">
        <f>+Ejecución!M522</f>
        <v>22713451.78</v>
      </c>
      <c r="O30" s="13">
        <f>+Ejecución!N522</f>
        <v>22713451.78</v>
      </c>
      <c r="P30" s="13">
        <f>+Ejecución!O522</f>
        <v>0</v>
      </c>
      <c r="Q30" s="36">
        <f>+L30/I30</f>
        <v>0.9093035218687908</v>
      </c>
    </row>
    <row r="32" spans="2:17" ht="12.75">
      <c r="B32" s="62" t="s">
        <v>1112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ht="12.75">
      <c r="B33" s="51" t="s">
        <v>1059</v>
      </c>
      <c r="C33" s="53" t="s">
        <v>1060</v>
      </c>
      <c r="D33" s="48" t="s">
        <v>1061</v>
      </c>
      <c r="E33" s="9" t="s">
        <v>1062</v>
      </c>
      <c r="F33" s="10"/>
      <c r="G33" s="10"/>
      <c r="H33" s="11"/>
      <c r="I33" s="48" t="s">
        <v>1063</v>
      </c>
      <c r="J33" s="48" t="s">
        <v>1064</v>
      </c>
      <c r="K33" s="48" t="s">
        <v>1065</v>
      </c>
      <c r="L33" s="48" t="s">
        <v>1066</v>
      </c>
      <c r="M33" s="48" t="s">
        <v>1067</v>
      </c>
      <c r="N33" s="48" t="s">
        <v>1068</v>
      </c>
      <c r="O33" s="48" t="s">
        <v>1069</v>
      </c>
      <c r="P33" s="48" t="s">
        <v>1070</v>
      </c>
      <c r="Q33" s="48" t="s">
        <v>1071</v>
      </c>
    </row>
    <row r="34" spans="2:17" ht="12.75">
      <c r="B34" s="52"/>
      <c r="C34" s="54"/>
      <c r="D34" s="49"/>
      <c r="E34" s="12" t="s">
        <v>1072</v>
      </c>
      <c r="F34" s="12" t="s">
        <v>1073</v>
      </c>
      <c r="G34" s="12" t="s">
        <v>1074</v>
      </c>
      <c r="H34" s="12" t="s">
        <v>1075</v>
      </c>
      <c r="I34" s="49"/>
      <c r="J34" s="49"/>
      <c r="K34" s="49"/>
      <c r="L34" s="49"/>
      <c r="M34" s="49"/>
      <c r="N34" s="49"/>
      <c r="O34" s="49"/>
      <c r="P34" s="49"/>
      <c r="Q34" s="49"/>
    </row>
    <row r="35" spans="2:17" ht="12.75">
      <c r="B35" s="64"/>
      <c r="C35" s="25" t="s">
        <v>1105</v>
      </c>
      <c r="D35" s="26">
        <f>+D5</f>
        <v>3019886213</v>
      </c>
      <c r="E35" s="26">
        <f aca="true" t="shared" si="0" ref="E35:P35">+E5</f>
        <v>0</v>
      </c>
      <c r="F35" s="26">
        <f t="shared" si="0"/>
        <v>0</v>
      </c>
      <c r="G35" s="26">
        <f t="shared" si="0"/>
        <v>8076865</v>
      </c>
      <c r="H35" s="26">
        <f t="shared" si="0"/>
        <v>8076865</v>
      </c>
      <c r="I35" s="26">
        <f t="shared" si="0"/>
        <v>3019886213</v>
      </c>
      <c r="J35" s="26">
        <f t="shared" si="0"/>
        <v>2213078553</v>
      </c>
      <c r="K35" s="26">
        <f t="shared" si="0"/>
        <v>806807660</v>
      </c>
      <c r="L35" s="26">
        <f t="shared" si="0"/>
        <v>2213078553</v>
      </c>
      <c r="M35" s="26">
        <f t="shared" si="0"/>
        <v>0</v>
      </c>
      <c r="N35" s="26">
        <f t="shared" si="0"/>
        <v>2075746703.75</v>
      </c>
      <c r="O35" s="26">
        <f t="shared" si="0"/>
        <v>2051319749.75</v>
      </c>
      <c r="P35" s="26">
        <f t="shared" si="0"/>
        <v>24426954</v>
      </c>
      <c r="Q35" s="36">
        <f>+L35/I35</f>
        <v>0.7328350795050304</v>
      </c>
    </row>
    <row r="36" spans="2:17" ht="12.75">
      <c r="B36" s="68"/>
      <c r="C36" s="25" t="s">
        <v>1113</v>
      </c>
      <c r="D36" s="26">
        <f>+D13</f>
        <v>1491614125</v>
      </c>
      <c r="E36" s="26">
        <f aca="true" t="shared" si="1" ref="E36:P36">+E13</f>
        <v>631789530.21</v>
      </c>
      <c r="F36" s="26">
        <f t="shared" si="1"/>
        <v>0</v>
      </c>
      <c r="G36" s="26">
        <f t="shared" si="1"/>
        <v>433000000</v>
      </c>
      <c r="H36" s="26">
        <f t="shared" si="1"/>
        <v>457103534</v>
      </c>
      <c r="I36" s="26">
        <f t="shared" si="1"/>
        <v>2099300121.21</v>
      </c>
      <c r="J36" s="26">
        <f t="shared" si="1"/>
        <v>1911644829.69</v>
      </c>
      <c r="K36" s="26">
        <f t="shared" si="1"/>
        <v>187655291.52</v>
      </c>
      <c r="L36" s="26">
        <f t="shared" si="1"/>
        <v>1911644829.69</v>
      </c>
      <c r="M36" s="26">
        <f t="shared" si="1"/>
        <v>0</v>
      </c>
      <c r="N36" s="26">
        <f t="shared" si="1"/>
        <v>1829864177.14</v>
      </c>
      <c r="O36" s="26">
        <f t="shared" si="1"/>
        <v>1723726608.33</v>
      </c>
      <c r="P36" s="26">
        <f t="shared" si="1"/>
        <v>106137568.81</v>
      </c>
      <c r="Q36" s="36">
        <f>+L36/I36</f>
        <v>0.9106105460462515</v>
      </c>
    </row>
    <row r="37" spans="2:17" ht="12.75">
      <c r="B37" s="68"/>
      <c r="C37" s="25" t="s">
        <v>1080</v>
      </c>
      <c r="D37" s="26">
        <f>+D21</f>
        <v>1846815119</v>
      </c>
      <c r="E37" s="26">
        <f aca="true" t="shared" si="2" ref="E37:P37">+E21</f>
        <v>0</v>
      </c>
      <c r="F37" s="26">
        <f t="shared" si="2"/>
        <v>-133969172.64</v>
      </c>
      <c r="G37" s="26">
        <f t="shared" si="2"/>
        <v>0</v>
      </c>
      <c r="H37" s="26">
        <f t="shared" si="2"/>
        <v>0</v>
      </c>
      <c r="I37" s="26">
        <f t="shared" si="2"/>
        <v>1712845946.36</v>
      </c>
      <c r="J37" s="26">
        <f t="shared" si="2"/>
        <v>1669572311.73</v>
      </c>
      <c r="K37" s="26">
        <f t="shared" si="2"/>
        <v>43273634.63</v>
      </c>
      <c r="L37" s="26">
        <f t="shared" si="2"/>
        <v>1669572311.73</v>
      </c>
      <c r="M37" s="26">
        <f t="shared" si="2"/>
        <v>0</v>
      </c>
      <c r="N37" s="26">
        <f t="shared" si="2"/>
        <v>1614125552.73</v>
      </c>
      <c r="O37" s="26">
        <f t="shared" si="2"/>
        <v>1499565604.87</v>
      </c>
      <c r="P37" s="26">
        <f t="shared" si="2"/>
        <v>114559947.86</v>
      </c>
      <c r="Q37" s="36">
        <f>+L37/I37</f>
        <v>0.9747358279815173</v>
      </c>
    </row>
    <row r="38" spans="2:17" ht="12.75">
      <c r="B38" s="65"/>
      <c r="C38" s="25" t="s">
        <v>1114</v>
      </c>
      <c r="D38" s="26">
        <f>+D28</f>
        <v>200000000</v>
      </c>
      <c r="E38" s="26">
        <f aca="true" t="shared" si="3" ref="E38:P38">+E28</f>
        <v>669432066.78</v>
      </c>
      <c r="F38" s="26">
        <f t="shared" si="3"/>
        <v>0</v>
      </c>
      <c r="G38" s="26">
        <f t="shared" si="3"/>
        <v>124759758.6</v>
      </c>
      <c r="H38" s="26">
        <f t="shared" si="3"/>
        <v>124759758.6</v>
      </c>
      <c r="I38" s="26">
        <f t="shared" si="3"/>
        <v>869432066.78</v>
      </c>
      <c r="J38" s="26">
        <f t="shared" si="3"/>
        <v>864184698.23</v>
      </c>
      <c r="K38" s="26">
        <f t="shared" si="3"/>
        <v>5247368.55</v>
      </c>
      <c r="L38" s="26">
        <f t="shared" si="3"/>
        <v>864184698.23</v>
      </c>
      <c r="M38" s="26">
        <f t="shared" si="3"/>
        <v>0</v>
      </c>
      <c r="N38" s="26">
        <f t="shared" si="3"/>
        <v>830722649.72</v>
      </c>
      <c r="O38" s="26">
        <f t="shared" si="3"/>
        <v>830722649.72</v>
      </c>
      <c r="P38" s="26">
        <f t="shared" si="3"/>
        <v>0</v>
      </c>
      <c r="Q38" s="36">
        <f>+L38/I38</f>
        <v>0.9939646020080282</v>
      </c>
    </row>
    <row r="39" spans="2:17" ht="12.75">
      <c r="B39" s="61" t="s">
        <v>1115</v>
      </c>
      <c r="C39" s="61"/>
      <c r="D39" s="27">
        <f>+D35+D36+D37+D38</f>
        <v>6558315457</v>
      </c>
      <c r="E39" s="27">
        <f aca="true" t="shared" si="4" ref="E39:P39">+E35+E36+E37+E38</f>
        <v>1301221596.99</v>
      </c>
      <c r="F39" s="27">
        <f t="shared" si="4"/>
        <v>-133969172.64</v>
      </c>
      <c r="G39" s="27">
        <f t="shared" si="4"/>
        <v>565836623.6</v>
      </c>
      <c r="H39" s="27">
        <f t="shared" si="4"/>
        <v>589940157.6</v>
      </c>
      <c r="I39" s="27">
        <f t="shared" si="4"/>
        <v>7701464347.349999</v>
      </c>
      <c r="J39" s="27">
        <f t="shared" si="4"/>
        <v>6658480392.65</v>
      </c>
      <c r="K39" s="27">
        <f t="shared" si="4"/>
        <v>1042983954.6999999</v>
      </c>
      <c r="L39" s="27">
        <f t="shared" si="4"/>
        <v>6658480392.65</v>
      </c>
      <c r="M39" s="27">
        <f t="shared" si="4"/>
        <v>0</v>
      </c>
      <c r="N39" s="27">
        <f t="shared" si="4"/>
        <v>6350459083.340001</v>
      </c>
      <c r="O39" s="27">
        <f t="shared" si="4"/>
        <v>6105334612.67</v>
      </c>
      <c r="P39" s="27">
        <f t="shared" si="4"/>
        <v>245124470.67000002</v>
      </c>
      <c r="Q39" s="35">
        <f>+L39/I39</f>
        <v>0.8645732931219917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0:Q10"/>
    <mergeCell ref="B11:B12"/>
    <mergeCell ref="C11:C12"/>
    <mergeCell ref="D11:D12"/>
    <mergeCell ref="L11:L12"/>
    <mergeCell ref="M11:M12"/>
    <mergeCell ref="N11:N12"/>
    <mergeCell ref="O11:O12"/>
    <mergeCell ref="P11:P12"/>
    <mergeCell ref="Q11:Q12"/>
    <mergeCell ref="B18:Q18"/>
    <mergeCell ref="B19:B20"/>
    <mergeCell ref="C19:C20"/>
    <mergeCell ref="D19:D20"/>
    <mergeCell ref="L19:L20"/>
    <mergeCell ref="M19:M20"/>
    <mergeCell ref="N19:N20"/>
    <mergeCell ref="Q26:Q27"/>
    <mergeCell ref="O19:O20"/>
    <mergeCell ref="P19:P20"/>
    <mergeCell ref="Q19:Q20"/>
    <mergeCell ref="B25:Q25"/>
    <mergeCell ref="I11:I12"/>
    <mergeCell ref="J11:J12"/>
    <mergeCell ref="K11:K12"/>
    <mergeCell ref="I26:I27"/>
    <mergeCell ref="J26:J27"/>
    <mergeCell ref="I19:I20"/>
    <mergeCell ref="J19:J20"/>
    <mergeCell ref="K19:K20"/>
    <mergeCell ref="O26:O27"/>
    <mergeCell ref="P26:P27"/>
    <mergeCell ref="K26:K27"/>
    <mergeCell ref="L26:L27"/>
    <mergeCell ref="M26:M27"/>
    <mergeCell ref="N26:N27"/>
    <mergeCell ref="O33:O34"/>
    <mergeCell ref="B26:B27"/>
    <mergeCell ref="C26:C27"/>
    <mergeCell ref="D26:D27"/>
    <mergeCell ref="J33:J34"/>
    <mergeCell ref="K33:K34"/>
    <mergeCell ref="L33:L34"/>
    <mergeCell ref="N33:N34"/>
    <mergeCell ref="P33:P34"/>
    <mergeCell ref="Q33:Q34"/>
    <mergeCell ref="B35:B38"/>
    <mergeCell ref="B39:C39"/>
    <mergeCell ref="B32:Q32"/>
    <mergeCell ref="B33:B34"/>
    <mergeCell ref="C33:C34"/>
    <mergeCell ref="D33:D34"/>
    <mergeCell ref="I33:I34"/>
    <mergeCell ref="M33:M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50.7109375" style="0" customWidth="1"/>
    <col min="10" max="10" width="14.8515625" style="0" bestFit="1" customWidth="1"/>
    <col min="12" max="12" width="12.8515625" style="0" bestFit="1" customWidth="1"/>
    <col min="14" max="14" width="12.421875" style="0" bestFit="1" customWidth="1"/>
    <col min="17" max="17" width="9.8515625" style="37" customWidth="1"/>
  </cols>
  <sheetData>
    <row r="2" spans="2:17" ht="12.75">
      <c r="B2" s="63" t="s">
        <v>1129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+Ejecución!A260</f>
        <v>214141</v>
      </c>
      <c r="C5" s="23" t="str">
        <f>+Ejecución!B260</f>
        <v>FOMENTO, APOYO Y DIFUSIÓN DE EVENTOS Y EXPRESIONES ARTÍSTICAS Y CULTURALES</v>
      </c>
      <c r="D5" s="29">
        <f>+Ejecución!C260</f>
        <v>2516239543</v>
      </c>
      <c r="E5" s="29">
        <f>+Ejecución!D260</f>
        <v>0</v>
      </c>
      <c r="F5" s="29">
        <f>+Ejecución!E260</f>
        <v>-140110837.38</v>
      </c>
      <c r="G5" s="29">
        <f>+Ejecución!F260</f>
        <v>0</v>
      </c>
      <c r="H5" s="29">
        <f>+Ejecución!G260</f>
        <v>0</v>
      </c>
      <c r="I5" s="29">
        <f>+Ejecución!H260</f>
        <v>2376128705.62</v>
      </c>
      <c r="J5" s="29">
        <f>+Ejecución!I260</f>
        <v>2050255610</v>
      </c>
      <c r="K5" s="29">
        <f>+Ejecución!J260</f>
        <v>325873095.62</v>
      </c>
      <c r="L5" s="29">
        <f>+Ejecución!K260</f>
        <v>2050255610</v>
      </c>
      <c r="M5" s="29">
        <f>+Ejecución!L260</f>
        <v>0</v>
      </c>
      <c r="N5" s="29">
        <f>+Ejecución!M260</f>
        <v>1576169427</v>
      </c>
      <c r="O5" s="29">
        <f>+Ejecución!N260</f>
        <v>1449815447</v>
      </c>
      <c r="P5" s="29">
        <f>+Ejecución!O260</f>
        <v>126353980</v>
      </c>
      <c r="Q5" s="35">
        <f>+L5/I5</f>
        <v>0.8628554527163249</v>
      </c>
    </row>
    <row r="6" spans="2:17" ht="22.5">
      <c r="B6" s="2" t="str">
        <f>+Ejecución!A261</f>
        <v>21414101</v>
      </c>
      <c r="C6" s="2" t="str">
        <f>+Ejecución!B261</f>
        <v>Apoyo a la gestión  cultural, artística e incluyente en el departamento de Nariño</v>
      </c>
      <c r="D6" s="13">
        <f>+Ejecución!C261</f>
        <v>349230798</v>
      </c>
      <c r="E6" s="13">
        <f>+Ejecución!D261</f>
        <v>0</v>
      </c>
      <c r="F6" s="13">
        <f>+Ejecución!E261</f>
        <v>-18014250.14</v>
      </c>
      <c r="G6" s="13">
        <f>+Ejecución!F261</f>
        <v>0</v>
      </c>
      <c r="H6" s="13">
        <f>+Ejecución!G261</f>
        <v>0</v>
      </c>
      <c r="I6" s="13">
        <f>+Ejecución!H261</f>
        <v>331216547.86</v>
      </c>
      <c r="J6" s="13">
        <f>+Ejecución!I261</f>
        <v>290650068</v>
      </c>
      <c r="K6" s="13">
        <f>+Ejecución!J261</f>
        <v>40566479.86</v>
      </c>
      <c r="L6" s="13">
        <f>+Ejecución!K261</f>
        <v>290650068</v>
      </c>
      <c r="M6" s="13">
        <f>+Ejecución!L261</f>
        <v>0</v>
      </c>
      <c r="N6" s="13">
        <f>+Ejecución!M261</f>
        <v>229578548</v>
      </c>
      <c r="O6" s="13">
        <f>+Ejecución!N261</f>
        <v>174903668</v>
      </c>
      <c r="P6" s="13">
        <f>+Ejecución!O261</f>
        <v>54674880</v>
      </c>
      <c r="Q6" s="36">
        <f aca="true" t="shared" si="0" ref="Q6:Q13">+L6/I6</f>
        <v>0.8775227864606969</v>
      </c>
    </row>
    <row r="7" spans="2:17" ht="22.5">
      <c r="B7" s="2" t="str">
        <f>+Ejecución!A262</f>
        <v>21414102</v>
      </c>
      <c r="C7" s="2" t="str">
        <f>+Ejecución!B262</f>
        <v>Apoyo al Emprendimiento Cultural para el Desarrollo de artistas, gestores y cultores en el departamento de Nariño</v>
      </c>
      <c r="D7" s="13">
        <f>+Ejecución!C262</f>
        <v>1778974525</v>
      </c>
      <c r="E7" s="13">
        <f>+Ejecución!D262</f>
        <v>0</v>
      </c>
      <c r="F7" s="13">
        <f>+Ejecución!E262</f>
        <v>-102080753.76</v>
      </c>
      <c r="G7" s="13">
        <f>+Ejecución!F262</f>
        <v>0</v>
      </c>
      <c r="H7" s="13">
        <f>+Ejecución!G262</f>
        <v>0</v>
      </c>
      <c r="I7" s="13">
        <f>+Ejecución!H262</f>
        <v>1676893771.24</v>
      </c>
      <c r="J7" s="13">
        <f>+Ejecución!I262</f>
        <v>1398292934</v>
      </c>
      <c r="K7" s="13">
        <f>+Ejecución!J262</f>
        <v>278600837.24</v>
      </c>
      <c r="L7" s="13">
        <f>+Ejecución!K262</f>
        <v>1398292934</v>
      </c>
      <c r="M7" s="13">
        <f>+Ejecución!L262</f>
        <v>0</v>
      </c>
      <c r="N7" s="13">
        <f>+Ejecución!M262</f>
        <v>1073129979</v>
      </c>
      <c r="O7" s="13">
        <f>+Ejecución!N262</f>
        <v>1007940479</v>
      </c>
      <c r="P7" s="13">
        <f>+Ejecución!O262</f>
        <v>65189500</v>
      </c>
      <c r="Q7" s="36">
        <f t="shared" si="0"/>
        <v>0.8338589825913748</v>
      </c>
    </row>
    <row r="8" spans="2:17" ht="12.75">
      <c r="B8" s="2" t="str">
        <f>+Ejecución!A263</f>
        <v>21414103</v>
      </c>
      <c r="C8" s="2" t="str">
        <f>+Ejecución!B263</f>
        <v>Fortalecimiento  institucional para la cultura de Nariño</v>
      </c>
      <c r="D8" s="13">
        <f>+Ejecución!C263</f>
        <v>388034220</v>
      </c>
      <c r="E8" s="13">
        <f>+Ejecución!D263</f>
        <v>0</v>
      </c>
      <c r="F8" s="13">
        <f>+Ejecución!E263</f>
        <v>-20015833.48</v>
      </c>
      <c r="G8" s="13">
        <f>+Ejecución!F263</f>
        <v>0</v>
      </c>
      <c r="H8" s="13">
        <f>+Ejecución!G263</f>
        <v>0</v>
      </c>
      <c r="I8" s="13">
        <f>+Ejecución!H263</f>
        <v>368018386.52</v>
      </c>
      <c r="J8" s="13">
        <f>+Ejecución!I263</f>
        <v>361312608</v>
      </c>
      <c r="K8" s="13">
        <f>+Ejecución!J263</f>
        <v>6705778.52</v>
      </c>
      <c r="L8" s="13">
        <f>+Ejecución!K263</f>
        <v>361312608</v>
      </c>
      <c r="M8" s="13">
        <f>+Ejecución!L263</f>
        <v>0</v>
      </c>
      <c r="N8" s="13">
        <f>+Ejecución!M263</f>
        <v>273460900</v>
      </c>
      <c r="O8" s="13">
        <f>+Ejecución!N263</f>
        <v>266971300</v>
      </c>
      <c r="P8" s="13">
        <f>+Ejecución!O263</f>
        <v>6489600</v>
      </c>
      <c r="Q8" s="36">
        <f t="shared" si="0"/>
        <v>0.981778686159107</v>
      </c>
    </row>
    <row r="9" spans="2:17" s="31" customFormat="1" ht="12.75">
      <c r="B9" s="23" t="str">
        <f>+Ejecución!A264</f>
        <v>214142</v>
      </c>
      <c r="C9" s="23" t="str">
        <f>+Ejecución!B264</f>
        <v>SEGURIDAD SOCIAL DEL CREADOR Y GESTOR CULTURAL</v>
      </c>
      <c r="D9" s="29">
        <f>+Ejecución!C264</f>
        <v>1164102662</v>
      </c>
      <c r="E9" s="29">
        <f>+Ejecución!D264</f>
        <v>0</v>
      </c>
      <c r="F9" s="29">
        <f>+Ejecución!E264</f>
        <v>-60047502.45</v>
      </c>
      <c r="G9" s="29">
        <f>+Ejecución!F264</f>
        <v>0</v>
      </c>
      <c r="H9" s="29">
        <f>+Ejecución!G264</f>
        <v>0</v>
      </c>
      <c r="I9" s="29">
        <f>+Ejecución!H264</f>
        <v>1104055159.55</v>
      </c>
      <c r="J9" s="29">
        <f>+Ejecución!I264</f>
        <v>679448573</v>
      </c>
      <c r="K9" s="29">
        <f>+Ejecución!J264</f>
        <v>424606586.55</v>
      </c>
      <c r="L9" s="29">
        <f>+Ejecución!K264</f>
        <v>679448573</v>
      </c>
      <c r="M9" s="29">
        <f>+Ejecución!L264</f>
        <v>0</v>
      </c>
      <c r="N9" s="29">
        <f>+Ejecución!M264</f>
        <v>679448573</v>
      </c>
      <c r="O9" s="29">
        <f>+Ejecución!N264</f>
        <v>678678389</v>
      </c>
      <c r="P9" s="29">
        <f>+Ejecución!O264</f>
        <v>770184</v>
      </c>
      <c r="Q9" s="35">
        <f t="shared" si="0"/>
        <v>0.6154117999656243</v>
      </c>
    </row>
    <row r="10" spans="2:17" ht="22.5">
      <c r="B10" s="2" t="str">
        <f>+Ejecución!A265</f>
        <v>21414201</v>
      </c>
      <c r="C10" s="2" t="str">
        <f>+Ejecución!B265</f>
        <v>Aportes para el bienestar de artistas, gestores y cultores  - Reserva Normativa - 20% Fondo de Pensiones</v>
      </c>
      <c r="D10" s="13">
        <f>+Ejecución!C265</f>
        <v>776068441</v>
      </c>
      <c r="E10" s="13">
        <f>+Ejecución!D265</f>
        <v>0</v>
      </c>
      <c r="F10" s="13">
        <f>+Ejecución!E265</f>
        <v>-40031667.97</v>
      </c>
      <c r="G10" s="13">
        <f>+Ejecución!F265</f>
        <v>0</v>
      </c>
      <c r="H10" s="13">
        <f>+Ejecución!G265</f>
        <v>0</v>
      </c>
      <c r="I10" s="13">
        <f>+Ejecución!H265</f>
        <v>736036773.03</v>
      </c>
      <c r="J10" s="13">
        <f>+Ejecución!I265</f>
        <v>679448573</v>
      </c>
      <c r="K10" s="13">
        <f>+Ejecución!J265</f>
        <v>56588200.03</v>
      </c>
      <c r="L10" s="13">
        <f>+Ejecución!K265</f>
        <v>679448573</v>
      </c>
      <c r="M10" s="13">
        <f>+Ejecución!L265</f>
        <v>0</v>
      </c>
      <c r="N10" s="13">
        <f>+Ejecución!M265</f>
        <v>679448573</v>
      </c>
      <c r="O10" s="13">
        <f>+Ejecución!N265</f>
        <v>678678389</v>
      </c>
      <c r="P10" s="13">
        <f>+Ejecución!O265</f>
        <v>770184</v>
      </c>
      <c r="Q10" s="36">
        <f t="shared" si="0"/>
        <v>0.923117699952617</v>
      </c>
    </row>
    <row r="11" spans="2:17" ht="22.5">
      <c r="B11" s="2" t="str">
        <f>+Ejecución!A266</f>
        <v>21414202</v>
      </c>
      <c r="C11" s="2" t="str">
        <f>+Ejecución!B266</f>
        <v>Aportes para el bienestar de artistas, gestores y cultores  - Reserva Normativa - 10% Gestor</v>
      </c>
      <c r="D11" s="13">
        <f>+Ejecución!C266</f>
        <v>388034221</v>
      </c>
      <c r="E11" s="13">
        <f>+Ejecución!D266</f>
        <v>0</v>
      </c>
      <c r="F11" s="13">
        <f>+Ejecución!E266</f>
        <v>-20015834.48</v>
      </c>
      <c r="G11" s="13">
        <f>+Ejecución!F266</f>
        <v>0</v>
      </c>
      <c r="H11" s="13">
        <f>+Ejecución!G266</f>
        <v>0</v>
      </c>
      <c r="I11" s="13">
        <f>+Ejecución!H266</f>
        <v>368018386.52</v>
      </c>
      <c r="J11" s="13">
        <f>+Ejecución!I266</f>
        <v>0</v>
      </c>
      <c r="K11" s="13">
        <f>+Ejecución!J266</f>
        <v>368018386.52</v>
      </c>
      <c r="L11" s="13">
        <f>+Ejecución!K266</f>
        <v>0</v>
      </c>
      <c r="M11" s="13">
        <f>+Ejecución!L266</f>
        <v>0</v>
      </c>
      <c r="N11" s="13">
        <f>+Ejecución!M266</f>
        <v>0</v>
      </c>
      <c r="O11" s="13">
        <f>+Ejecución!N266</f>
        <v>0</v>
      </c>
      <c r="P11" s="13">
        <f>+Ejecución!O266</f>
        <v>0</v>
      </c>
      <c r="Q11" s="36">
        <f t="shared" si="0"/>
        <v>0</v>
      </c>
    </row>
    <row r="12" spans="2:17" s="31" customFormat="1" ht="12.75">
      <c r="B12" s="23" t="str">
        <f>+Ejecución!A267</f>
        <v>214143</v>
      </c>
      <c r="C12" s="23" t="str">
        <f>+Ejecución!B267</f>
        <v>PROTECCIÓN DEL PATRIMONIO CULTURAL</v>
      </c>
      <c r="D12" s="29">
        <f>+Ejecución!C267</f>
        <v>200000000</v>
      </c>
      <c r="E12" s="29">
        <f>+Ejecución!D267</f>
        <v>0</v>
      </c>
      <c r="F12" s="29">
        <f>+Ejecución!E267</f>
        <v>0</v>
      </c>
      <c r="G12" s="29">
        <f>+Ejecución!F267</f>
        <v>0</v>
      </c>
      <c r="H12" s="29">
        <f>+Ejecución!G267</f>
        <v>0</v>
      </c>
      <c r="I12" s="29">
        <f>+Ejecución!H267</f>
        <v>200000000</v>
      </c>
      <c r="J12" s="29">
        <f>+Ejecución!I267</f>
        <v>170715400</v>
      </c>
      <c r="K12" s="29">
        <f>+Ejecución!J267</f>
        <v>29284600</v>
      </c>
      <c r="L12" s="29">
        <f>+Ejecución!K267</f>
        <v>170715400</v>
      </c>
      <c r="M12" s="29">
        <f>+Ejecución!L267</f>
        <v>0</v>
      </c>
      <c r="N12" s="29">
        <f>+Ejecución!M267</f>
        <v>48672000</v>
      </c>
      <c r="O12" s="29">
        <f>+Ejecución!N267</f>
        <v>48672000</v>
      </c>
      <c r="P12" s="29">
        <f>+Ejecución!O267</f>
        <v>0</v>
      </c>
      <c r="Q12" s="35">
        <f t="shared" si="0"/>
        <v>0.853577</v>
      </c>
    </row>
    <row r="13" spans="2:17" ht="22.5">
      <c r="B13" s="2" t="str">
        <f>+Ejecución!A268</f>
        <v>21414301</v>
      </c>
      <c r="C13" s="2" t="str">
        <f>+Ejecución!B268</f>
        <v>Fortalecimiento y compromiso con la memoria,  identidad y el patrimonio cultural Nariñense</v>
      </c>
      <c r="D13" s="13">
        <f>+Ejecución!C268</f>
        <v>200000000</v>
      </c>
      <c r="E13" s="13">
        <f>+Ejecución!D268</f>
        <v>0</v>
      </c>
      <c r="F13" s="13">
        <f>+Ejecución!E268</f>
        <v>0</v>
      </c>
      <c r="G13" s="13">
        <f>+Ejecución!F268</f>
        <v>0</v>
      </c>
      <c r="H13" s="13">
        <f>+Ejecución!G268</f>
        <v>0</v>
      </c>
      <c r="I13" s="13">
        <f>+Ejecución!H268</f>
        <v>200000000</v>
      </c>
      <c r="J13" s="13">
        <f>+Ejecución!I268</f>
        <v>170715400</v>
      </c>
      <c r="K13" s="13">
        <f>+Ejecución!J268</f>
        <v>29284600</v>
      </c>
      <c r="L13" s="13">
        <f>+Ejecución!K268</f>
        <v>170715400</v>
      </c>
      <c r="M13" s="13">
        <f>+Ejecución!L268</f>
        <v>0</v>
      </c>
      <c r="N13" s="13">
        <f>+Ejecución!M268</f>
        <v>48672000</v>
      </c>
      <c r="O13" s="13">
        <f>+Ejecución!N268</f>
        <v>48672000</v>
      </c>
      <c r="P13" s="13">
        <f>+Ejecución!O268</f>
        <v>0</v>
      </c>
      <c r="Q13" s="36">
        <f t="shared" si="0"/>
        <v>0.853577</v>
      </c>
    </row>
    <row r="15" spans="2:17" ht="12.75">
      <c r="B15" s="63" t="s">
        <v>1130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12.75">
      <c r="B16" s="51" t="s">
        <v>1059</v>
      </c>
      <c r="C16" s="53" t="s">
        <v>1060</v>
      </c>
      <c r="D16" s="48" t="s">
        <v>1061</v>
      </c>
      <c r="E16" s="9" t="s">
        <v>1062</v>
      </c>
      <c r="F16" s="10"/>
      <c r="G16" s="10"/>
      <c r="H16" s="11"/>
      <c r="I16" s="48" t="s">
        <v>1063</v>
      </c>
      <c r="J16" s="48" t="s">
        <v>1064</v>
      </c>
      <c r="K16" s="48" t="s">
        <v>1065</v>
      </c>
      <c r="L16" s="48" t="s">
        <v>1066</v>
      </c>
      <c r="M16" s="48" t="s">
        <v>1067</v>
      </c>
      <c r="N16" s="48" t="s">
        <v>1068</v>
      </c>
      <c r="O16" s="48" t="s">
        <v>1069</v>
      </c>
      <c r="P16" s="48" t="s">
        <v>1070</v>
      </c>
      <c r="Q16" s="48" t="s">
        <v>1108</v>
      </c>
    </row>
    <row r="17" spans="2:17" ht="12.75">
      <c r="B17" s="52"/>
      <c r="C17" s="54"/>
      <c r="D17" s="49"/>
      <c r="E17" s="12" t="s">
        <v>1072</v>
      </c>
      <c r="F17" s="12" t="s">
        <v>1073</v>
      </c>
      <c r="G17" s="12" t="s">
        <v>1074</v>
      </c>
      <c r="H17" s="12" t="s">
        <v>1075</v>
      </c>
      <c r="I17" s="49"/>
      <c r="J17" s="49"/>
      <c r="K17" s="49"/>
      <c r="L17" s="49"/>
      <c r="M17" s="49"/>
      <c r="N17" s="49"/>
      <c r="O17" s="49"/>
      <c r="P17" s="49"/>
      <c r="Q17" s="50"/>
    </row>
    <row r="18" spans="2:17" s="31" customFormat="1" ht="22.5">
      <c r="B18" s="23" t="str">
        <f>+Ejecución!A388</f>
        <v>2151141</v>
      </c>
      <c r="C18" s="23" t="str">
        <f>+Ejecución!B388</f>
        <v>FOMENTO, APOYO Y DIFUSIÓN DE EVENTOS Y EXPRESIONES ARTÍSTICAS Y CULTURALES</v>
      </c>
      <c r="D18" s="29">
        <f>+Ejecución!C388</f>
        <v>290000000</v>
      </c>
      <c r="E18" s="29">
        <f>+Ejecución!D388</f>
        <v>2124967316.2</v>
      </c>
      <c r="F18" s="29">
        <f>+Ejecución!E388</f>
        <v>0</v>
      </c>
      <c r="G18" s="29">
        <f>+Ejecución!F388</f>
        <v>0</v>
      </c>
      <c r="H18" s="29">
        <f>+Ejecución!G388</f>
        <v>0</v>
      </c>
      <c r="I18" s="29">
        <f>+Ejecución!H388</f>
        <v>2414967316.2</v>
      </c>
      <c r="J18" s="29">
        <f>+Ejecución!I388</f>
        <v>1907805898</v>
      </c>
      <c r="K18" s="29">
        <f>+Ejecución!J388</f>
        <v>507161418.2</v>
      </c>
      <c r="L18" s="29">
        <f>+Ejecución!K388</f>
        <v>1907805898</v>
      </c>
      <c r="M18" s="29">
        <f>+Ejecución!L388</f>
        <v>0</v>
      </c>
      <c r="N18" s="29">
        <f>+Ejecución!M388</f>
        <v>762384830</v>
      </c>
      <c r="O18" s="29">
        <f>+Ejecución!N388</f>
        <v>638014130</v>
      </c>
      <c r="P18" s="29">
        <f>+Ejecución!O388</f>
        <v>124370700</v>
      </c>
      <c r="Q18" s="35">
        <f aca="true" t="shared" si="1" ref="Q18:Q23">+L18/I18</f>
        <v>0.789992429794856</v>
      </c>
    </row>
    <row r="19" spans="2:17" ht="12.75">
      <c r="B19" s="2" t="str">
        <f>+Ejecución!A389</f>
        <v>215114101</v>
      </c>
      <c r="C19" s="2" t="str">
        <f>+Ejecución!B389</f>
        <v>Otros Proyectos de Inversión (Discapacitados, Afros, Indígenas)</v>
      </c>
      <c r="D19" s="13">
        <f>+Ejecución!C389</f>
        <v>80000000</v>
      </c>
      <c r="E19" s="13">
        <f>+Ejecución!D389</f>
        <v>550137753.33</v>
      </c>
      <c r="F19" s="13">
        <f>+Ejecución!E389</f>
        <v>0</v>
      </c>
      <c r="G19" s="13">
        <f>+Ejecución!F389</f>
        <v>0</v>
      </c>
      <c r="H19" s="13">
        <f>+Ejecución!G389</f>
        <v>0</v>
      </c>
      <c r="I19" s="13">
        <f>+Ejecución!H389</f>
        <v>630137753.33</v>
      </c>
      <c r="J19" s="13">
        <f>+Ejecución!I389</f>
        <v>598964002</v>
      </c>
      <c r="K19" s="13">
        <f>+Ejecución!J389</f>
        <v>31173751.33</v>
      </c>
      <c r="L19" s="13">
        <f>+Ejecución!K389</f>
        <v>598964002</v>
      </c>
      <c r="M19" s="13">
        <f>+Ejecución!L389</f>
        <v>0</v>
      </c>
      <c r="N19" s="13">
        <f>+Ejecución!M389</f>
        <v>280909960</v>
      </c>
      <c r="O19" s="13">
        <f>+Ejecución!N389</f>
        <v>213150760</v>
      </c>
      <c r="P19" s="13">
        <f>+Ejecución!O389</f>
        <v>67759200</v>
      </c>
      <c r="Q19" s="36">
        <f t="shared" si="1"/>
        <v>0.9505286722383153</v>
      </c>
    </row>
    <row r="20" spans="2:17" ht="12.75">
      <c r="B20" s="2" t="str">
        <f>+Ejecución!A390</f>
        <v>215114102</v>
      </c>
      <c r="C20" s="2" t="str">
        <f>+Ejecución!B390</f>
        <v>Otros Proyectos de Inversión</v>
      </c>
      <c r="D20" s="13">
        <f>+Ejecución!C390</f>
        <v>10000000</v>
      </c>
      <c r="E20" s="13">
        <f>+Ejecución!D390</f>
        <v>409395332.08</v>
      </c>
      <c r="F20" s="13">
        <f>+Ejecución!E390</f>
        <v>0</v>
      </c>
      <c r="G20" s="13">
        <f>+Ejecución!F390</f>
        <v>0</v>
      </c>
      <c r="H20" s="13">
        <f>+Ejecución!G390</f>
        <v>0</v>
      </c>
      <c r="I20" s="13">
        <f>+Ejecución!H390</f>
        <v>419395332.08</v>
      </c>
      <c r="J20" s="13">
        <f>+Ejecución!I390</f>
        <v>380125332</v>
      </c>
      <c r="K20" s="13">
        <f>+Ejecución!J390</f>
        <v>39270000.08</v>
      </c>
      <c r="L20" s="13">
        <f>+Ejecución!K390</f>
        <v>380125332</v>
      </c>
      <c r="M20" s="13">
        <f>+Ejecución!L390</f>
        <v>0</v>
      </c>
      <c r="N20" s="13">
        <f>+Ejecución!M390</f>
        <v>131346054</v>
      </c>
      <c r="O20" s="13">
        <f>+Ejecución!N390</f>
        <v>111834354</v>
      </c>
      <c r="P20" s="13">
        <f>+Ejecución!O390</f>
        <v>19511700</v>
      </c>
      <c r="Q20" s="36">
        <f t="shared" si="1"/>
        <v>0.9063651951364371</v>
      </c>
    </row>
    <row r="21" spans="2:17" ht="12.75">
      <c r="B21" s="2" t="str">
        <f>+Ejecución!A391</f>
        <v>215114103</v>
      </c>
      <c r="C21" s="2" t="str">
        <f>+Ejecución!B391</f>
        <v>Otros Proyectos de Inversión - Bibliotecas</v>
      </c>
      <c r="D21" s="13">
        <f>+Ejecución!C391</f>
        <v>200000000</v>
      </c>
      <c r="E21" s="13">
        <f>+Ejecución!D391</f>
        <v>1165434230.79</v>
      </c>
      <c r="F21" s="13">
        <f>+Ejecución!E391</f>
        <v>0</v>
      </c>
      <c r="G21" s="13">
        <f>+Ejecución!F391</f>
        <v>0</v>
      </c>
      <c r="H21" s="13">
        <f>+Ejecución!G391</f>
        <v>0</v>
      </c>
      <c r="I21" s="13">
        <f>+Ejecución!H391</f>
        <v>1365434230.79</v>
      </c>
      <c r="J21" s="13">
        <f>+Ejecución!I391</f>
        <v>928716564</v>
      </c>
      <c r="K21" s="13">
        <f>+Ejecución!J391</f>
        <v>436717666.79</v>
      </c>
      <c r="L21" s="13">
        <f>+Ejecución!K391</f>
        <v>928716564</v>
      </c>
      <c r="M21" s="13">
        <f>+Ejecución!L391</f>
        <v>0</v>
      </c>
      <c r="N21" s="13">
        <f>+Ejecución!M391</f>
        <v>350128816</v>
      </c>
      <c r="O21" s="13">
        <f>+Ejecución!N391</f>
        <v>313029016</v>
      </c>
      <c r="P21" s="13">
        <f>+Ejecución!O391</f>
        <v>37099800</v>
      </c>
      <c r="Q21" s="36">
        <f t="shared" si="1"/>
        <v>0.6801620635090362</v>
      </c>
    </row>
    <row r="22" spans="2:17" s="31" customFormat="1" ht="12.75">
      <c r="B22" s="23" t="str">
        <f>+Ejecución!A392</f>
        <v>2151142</v>
      </c>
      <c r="C22" s="23" t="str">
        <f>+Ejecución!B392</f>
        <v>SEGURIDAD SOCIAL DEL CREADOR Y GESTOR CULTURAL</v>
      </c>
      <c r="D22" s="29">
        <f>+Ejecución!C392</f>
        <v>2249321468</v>
      </c>
      <c r="E22" s="29">
        <f>+Ejecución!D392</f>
        <v>53463186.17</v>
      </c>
      <c r="F22" s="29">
        <f>+Ejecución!E392</f>
        <v>0</v>
      </c>
      <c r="G22" s="29">
        <f>+Ejecución!F392</f>
        <v>0</v>
      </c>
      <c r="H22" s="29">
        <f>+Ejecución!G392</f>
        <v>0</v>
      </c>
      <c r="I22" s="29">
        <f>+Ejecución!H392</f>
        <v>2302784654.17</v>
      </c>
      <c r="J22" s="29">
        <f>+Ejecución!I392</f>
        <v>0</v>
      </c>
      <c r="K22" s="29">
        <f>+Ejecución!J392</f>
        <v>2302784654.17</v>
      </c>
      <c r="L22" s="29">
        <f>+Ejecución!K392</f>
        <v>0</v>
      </c>
      <c r="M22" s="29">
        <f>+Ejecución!L392</f>
        <v>0</v>
      </c>
      <c r="N22" s="29">
        <f>+Ejecución!M392</f>
        <v>0</v>
      </c>
      <c r="O22" s="29">
        <f>+Ejecución!N392</f>
        <v>0</v>
      </c>
      <c r="P22" s="29">
        <f>+Ejecución!O392</f>
        <v>0</v>
      </c>
      <c r="Q22" s="35">
        <f t="shared" si="1"/>
        <v>0</v>
      </c>
    </row>
    <row r="23" spans="2:17" ht="12.75">
      <c r="B23" s="2" t="str">
        <f>+Ejecución!A393</f>
        <v>215114201</v>
      </c>
      <c r="C23" s="2" t="str">
        <f>+Ejecución!B393</f>
        <v>Transferencias  - 10% Gestor</v>
      </c>
      <c r="D23" s="13">
        <f>+Ejecución!C393</f>
        <v>2249321468</v>
      </c>
      <c r="E23" s="13">
        <f>+Ejecución!D393</f>
        <v>53463186.17</v>
      </c>
      <c r="F23" s="13">
        <f>+Ejecución!E393</f>
        <v>0</v>
      </c>
      <c r="G23" s="13">
        <f>+Ejecución!F393</f>
        <v>0</v>
      </c>
      <c r="H23" s="13">
        <f>+Ejecución!G393</f>
        <v>0</v>
      </c>
      <c r="I23" s="13">
        <f>+Ejecución!H393</f>
        <v>2302784654.17</v>
      </c>
      <c r="J23" s="13">
        <f>+Ejecución!I393</f>
        <v>0</v>
      </c>
      <c r="K23" s="13">
        <f>+Ejecución!J393</f>
        <v>2302784654.17</v>
      </c>
      <c r="L23" s="13">
        <f>+Ejecución!K393</f>
        <v>0</v>
      </c>
      <c r="M23" s="13">
        <f>+Ejecución!L393</f>
        <v>0</v>
      </c>
      <c r="N23" s="13">
        <f>+Ejecución!M393</f>
        <v>0</v>
      </c>
      <c r="O23" s="13">
        <f>+Ejecución!N393</f>
        <v>0</v>
      </c>
      <c r="P23" s="13">
        <f>+Ejecución!O393</f>
        <v>0</v>
      </c>
      <c r="Q23" s="36">
        <f t="shared" si="1"/>
        <v>0</v>
      </c>
    </row>
    <row r="25" spans="2:17" ht="12.75">
      <c r="B25" s="63" t="s">
        <v>1131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ht="12.75">
      <c r="B26" s="51" t="s">
        <v>1059</v>
      </c>
      <c r="C26" s="53" t="s">
        <v>1060</v>
      </c>
      <c r="D26" s="48" t="s">
        <v>1061</v>
      </c>
      <c r="E26" s="9" t="s">
        <v>1062</v>
      </c>
      <c r="F26" s="10"/>
      <c r="G26" s="10"/>
      <c r="H26" s="11"/>
      <c r="I26" s="48" t="s">
        <v>1063</v>
      </c>
      <c r="J26" s="48" t="s">
        <v>1064</v>
      </c>
      <c r="K26" s="48" t="s">
        <v>1065</v>
      </c>
      <c r="L26" s="48" t="s">
        <v>1066</v>
      </c>
      <c r="M26" s="48" t="s">
        <v>1067</v>
      </c>
      <c r="N26" s="48" t="s">
        <v>1068</v>
      </c>
      <c r="O26" s="48" t="s">
        <v>1069</v>
      </c>
      <c r="P26" s="48" t="s">
        <v>1070</v>
      </c>
      <c r="Q26" s="48" t="s">
        <v>1108</v>
      </c>
    </row>
    <row r="27" spans="2:17" ht="12.75">
      <c r="B27" s="52"/>
      <c r="C27" s="54"/>
      <c r="D27" s="49"/>
      <c r="E27" s="12" t="s">
        <v>1072</v>
      </c>
      <c r="F27" s="12" t="s">
        <v>1073</v>
      </c>
      <c r="G27" s="12" t="s">
        <v>1074</v>
      </c>
      <c r="H27" s="12" t="s">
        <v>1075</v>
      </c>
      <c r="I27" s="49"/>
      <c r="J27" s="49"/>
      <c r="K27" s="49"/>
      <c r="L27" s="49"/>
      <c r="M27" s="49"/>
      <c r="N27" s="49"/>
      <c r="O27" s="49"/>
      <c r="P27" s="49"/>
      <c r="Q27" s="50"/>
    </row>
    <row r="28" spans="2:17" s="31" customFormat="1" ht="12.75">
      <c r="B28" s="23" t="str">
        <f>+Ejecución!A483</f>
        <v>221143</v>
      </c>
      <c r="C28" s="23" t="str">
        <f>+Ejecución!B483</f>
        <v>PROTECCIÓN DEL PATRIMONIO CULTURAL </v>
      </c>
      <c r="D28" s="29">
        <f>+Ejecución!C483</f>
        <v>1846815119</v>
      </c>
      <c r="E28" s="29">
        <f>+Ejecución!D483</f>
        <v>0</v>
      </c>
      <c r="F28" s="29">
        <f>+Ejecución!E483</f>
        <v>-133969172.64</v>
      </c>
      <c r="G28" s="29">
        <f>+Ejecución!F483</f>
        <v>0</v>
      </c>
      <c r="H28" s="29">
        <f>+Ejecución!G483</f>
        <v>0</v>
      </c>
      <c r="I28" s="29">
        <f>+Ejecución!H483</f>
        <v>1712845946.36</v>
      </c>
      <c r="J28" s="29">
        <f>+Ejecución!I483</f>
        <v>493211486</v>
      </c>
      <c r="K28" s="29">
        <f>+Ejecución!J483</f>
        <v>1219634460.36</v>
      </c>
      <c r="L28" s="29">
        <f>+Ejecución!K483</f>
        <v>493211486</v>
      </c>
      <c r="M28" s="29">
        <f>+Ejecución!L483</f>
        <v>0</v>
      </c>
      <c r="N28" s="29">
        <f>+Ejecución!M483</f>
        <v>0</v>
      </c>
      <c r="O28" s="29">
        <f>+Ejecución!N483</f>
        <v>0</v>
      </c>
      <c r="P28" s="29">
        <f>+Ejecución!O483</f>
        <v>0</v>
      </c>
      <c r="Q28" s="35">
        <f>+L28/I28</f>
        <v>0.28794853795703734</v>
      </c>
    </row>
    <row r="29" spans="2:17" ht="22.5">
      <c r="B29" s="2" t="str">
        <f>+Ejecución!A484</f>
        <v>22114301</v>
      </c>
      <c r="C29" s="2" t="str">
        <f>+Ejecución!B484</f>
        <v>Fortalecimiento y compromiso con la memoria,  identidad y el patrimonio cultural Nariñense. - Iva Telefonía</v>
      </c>
      <c r="D29" s="13">
        <f>+Ejecución!C484</f>
        <v>1791410666</v>
      </c>
      <c r="E29" s="13">
        <f>+Ejecución!D484</f>
        <v>0</v>
      </c>
      <c r="F29" s="13">
        <f>+Ejecución!E484</f>
        <v>-129950097.46</v>
      </c>
      <c r="G29" s="13">
        <f>+Ejecución!F484</f>
        <v>0</v>
      </c>
      <c r="H29" s="13">
        <f>+Ejecución!G484</f>
        <v>0</v>
      </c>
      <c r="I29" s="13">
        <f>+Ejecución!H484</f>
        <v>1661460568.54</v>
      </c>
      <c r="J29" s="13">
        <f>+Ejecución!I484</f>
        <v>493211486</v>
      </c>
      <c r="K29" s="13">
        <f>+Ejecución!J484</f>
        <v>1168249082.54</v>
      </c>
      <c r="L29" s="13">
        <f>+Ejecución!K484</f>
        <v>493211486</v>
      </c>
      <c r="M29" s="13">
        <f>+Ejecución!L484</f>
        <v>0</v>
      </c>
      <c r="N29" s="13">
        <f>+Ejecución!M484</f>
        <v>0</v>
      </c>
      <c r="O29" s="13">
        <f>+Ejecución!N484</f>
        <v>0</v>
      </c>
      <c r="P29" s="13">
        <f>+Ejecución!O484</f>
        <v>0</v>
      </c>
      <c r="Q29" s="36">
        <f>+L29/I29</f>
        <v>0.29685416274032134</v>
      </c>
    </row>
    <row r="30" spans="2:17" ht="22.5">
      <c r="B30" s="2" t="str">
        <f>+Ejecución!A485</f>
        <v>22114302</v>
      </c>
      <c r="C30" s="2" t="str">
        <f>+Ejecución!B485</f>
        <v>Fortalecimiento y compromiso con la memoria,  identidad y el patrimonio cultural Nariñense. - Iva Telefonía Discapacidad</v>
      </c>
      <c r="D30" s="13">
        <f>+Ejecución!C485</f>
        <v>55404453</v>
      </c>
      <c r="E30" s="13">
        <f>+Ejecución!D485</f>
        <v>0</v>
      </c>
      <c r="F30" s="13">
        <f>+Ejecución!E485</f>
        <v>-4019075.18</v>
      </c>
      <c r="G30" s="13">
        <f>+Ejecución!F485</f>
        <v>0</v>
      </c>
      <c r="H30" s="13">
        <f>+Ejecución!G485</f>
        <v>0</v>
      </c>
      <c r="I30" s="13">
        <f>+Ejecución!H485</f>
        <v>51385377.82</v>
      </c>
      <c r="J30" s="13">
        <f>+Ejecución!I485</f>
        <v>0</v>
      </c>
      <c r="K30" s="13">
        <f>+Ejecución!J485</f>
        <v>51385377.82</v>
      </c>
      <c r="L30" s="13">
        <f>+Ejecución!K485</f>
        <v>0</v>
      </c>
      <c r="M30" s="13">
        <f>+Ejecución!L485</f>
        <v>0</v>
      </c>
      <c r="N30" s="13">
        <f>+Ejecución!M485</f>
        <v>0</v>
      </c>
      <c r="O30" s="13">
        <f>+Ejecución!N485</f>
        <v>0</v>
      </c>
      <c r="P30" s="13">
        <f>+Ejecución!O485</f>
        <v>0</v>
      </c>
      <c r="Q30" s="36">
        <f>+L30/I30</f>
        <v>0</v>
      </c>
    </row>
    <row r="32" spans="2:17" ht="12.75">
      <c r="B32" s="63" t="s">
        <v>1132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2:17" ht="12.75">
      <c r="B33" s="51" t="s">
        <v>1059</v>
      </c>
      <c r="C33" s="53" t="s">
        <v>1060</v>
      </c>
      <c r="D33" s="48" t="s">
        <v>1061</v>
      </c>
      <c r="E33" s="9" t="s">
        <v>1062</v>
      </c>
      <c r="F33" s="10"/>
      <c r="G33" s="10"/>
      <c r="H33" s="11"/>
      <c r="I33" s="48" t="s">
        <v>1063</v>
      </c>
      <c r="J33" s="48" t="s">
        <v>1064</v>
      </c>
      <c r="K33" s="48" t="s">
        <v>1065</v>
      </c>
      <c r="L33" s="48" t="s">
        <v>1066</v>
      </c>
      <c r="M33" s="48" t="s">
        <v>1067</v>
      </c>
      <c r="N33" s="48" t="s">
        <v>1068</v>
      </c>
      <c r="O33" s="48" t="s">
        <v>1069</v>
      </c>
      <c r="P33" s="48" t="s">
        <v>1070</v>
      </c>
      <c r="Q33" s="48" t="s">
        <v>1108</v>
      </c>
    </row>
    <row r="34" spans="2:17" ht="12.75">
      <c r="B34" s="52"/>
      <c r="C34" s="54"/>
      <c r="D34" s="49"/>
      <c r="E34" s="12" t="s">
        <v>1072</v>
      </c>
      <c r="F34" s="12" t="s">
        <v>1073</v>
      </c>
      <c r="G34" s="12" t="s">
        <v>1074</v>
      </c>
      <c r="H34" s="12" t="s">
        <v>1075</v>
      </c>
      <c r="I34" s="49"/>
      <c r="J34" s="49"/>
      <c r="K34" s="49"/>
      <c r="L34" s="49"/>
      <c r="M34" s="49"/>
      <c r="N34" s="49"/>
      <c r="O34" s="49"/>
      <c r="P34" s="49"/>
      <c r="Q34" s="50"/>
    </row>
    <row r="35" spans="2:17" s="31" customFormat="1" ht="12.75">
      <c r="B35" s="23" t="str">
        <f>+Ejecución!A524</f>
        <v>2231143</v>
      </c>
      <c r="C35" s="23" t="str">
        <f>+Ejecución!B524</f>
        <v>PROTECCIÓN DEL PATRIMONIO CULTURAL </v>
      </c>
      <c r="D35" s="29">
        <f>+Ejecución!C524</f>
        <v>600000000</v>
      </c>
      <c r="E35" s="29">
        <f>+Ejecución!D524</f>
        <v>890011226.91</v>
      </c>
      <c r="F35" s="29">
        <f>+Ejecución!E524</f>
        <v>0</v>
      </c>
      <c r="G35" s="29">
        <f>+Ejecución!F524</f>
        <v>0</v>
      </c>
      <c r="H35" s="29">
        <f>+Ejecución!G524</f>
        <v>0</v>
      </c>
      <c r="I35" s="29">
        <f>+Ejecución!H524</f>
        <v>1490011226.91</v>
      </c>
      <c r="J35" s="29">
        <f>+Ejecución!I524</f>
        <v>5000000</v>
      </c>
      <c r="K35" s="29">
        <f>+Ejecución!J524</f>
        <v>1485011226.91</v>
      </c>
      <c r="L35" s="29">
        <f>+Ejecución!K524</f>
        <v>5000000</v>
      </c>
      <c r="M35" s="29">
        <f>+Ejecución!L524</f>
        <v>0</v>
      </c>
      <c r="N35" s="29">
        <f>+Ejecución!M524</f>
        <v>0</v>
      </c>
      <c r="O35" s="29">
        <f>+Ejecución!N524</f>
        <v>0</v>
      </c>
      <c r="P35" s="29">
        <f>+Ejecución!O524</f>
        <v>0</v>
      </c>
      <c r="Q35" s="35">
        <f>+L35/I35</f>
        <v>0.0033556794134827084</v>
      </c>
    </row>
    <row r="36" spans="2:17" ht="12.75">
      <c r="B36" s="2" t="str">
        <f>+Ejecución!A525</f>
        <v>223114301</v>
      </c>
      <c r="C36" s="2" t="str">
        <f>+Ejecución!B525</f>
        <v>Otros Proyectos de Inversión - Iva Telefonía</v>
      </c>
      <c r="D36" s="13">
        <f>+Ejecución!C525</f>
        <v>600000000</v>
      </c>
      <c r="E36" s="13">
        <f>+Ejecución!D525</f>
        <v>792699396.52</v>
      </c>
      <c r="F36" s="13">
        <f>+Ejecución!E525</f>
        <v>0</v>
      </c>
      <c r="G36" s="13">
        <f>+Ejecución!F525</f>
        <v>0</v>
      </c>
      <c r="H36" s="13">
        <f>+Ejecución!G525</f>
        <v>0</v>
      </c>
      <c r="I36" s="13">
        <f>+Ejecución!H525</f>
        <v>1392699396.52</v>
      </c>
      <c r="J36" s="13">
        <f>+Ejecución!I525</f>
        <v>5000000</v>
      </c>
      <c r="K36" s="13">
        <f>+Ejecución!J525</f>
        <v>1387699396.52</v>
      </c>
      <c r="L36" s="13">
        <f>+Ejecución!K525</f>
        <v>5000000</v>
      </c>
      <c r="M36" s="13">
        <f>+Ejecución!L525</f>
        <v>0</v>
      </c>
      <c r="N36" s="13">
        <f>+Ejecución!M525</f>
        <v>0</v>
      </c>
      <c r="O36" s="13">
        <f>+Ejecución!N525</f>
        <v>0</v>
      </c>
      <c r="P36" s="13">
        <f>+Ejecución!O525</f>
        <v>0</v>
      </c>
      <c r="Q36" s="36">
        <f>+L36/I36</f>
        <v>0.00359015018782497</v>
      </c>
    </row>
    <row r="37" spans="2:17" ht="12.75">
      <c r="B37" s="2" t="str">
        <f>+Ejecución!A526</f>
        <v>223114302</v>
      </c>
      <c r="C37" s="2" t="str">
        <f>+Ejecución!B526</f>
        <v>Otros Proyectos de Inversión - Iva Telefonía- Discapacidad</v>
      </c>
      <c r="D37" s="13">
        <f>+Ejecución!C526</f>
        <v>0</v>
      </c>
      <c r="E37" s="13">
        <f>+Ejecución!D526</f>
        <v>97311830.39</v>
      </c>
      <c r="F37" s="13">
        <f>+Ejecución!E526</f>
        <v>0</v>
      </c>
      <c r="G37" s="13">
        <f>+Ejecución!F526</f>
        <v>0</v>
      </c>
      <c r="H37" s="13">
        <f>+Ejecución!G526</f>
        <v>0</v>
      </c>
      <c r="I37" s="13">
        <f>+Ejecución!H526</f>
        <v>97311830.39</v>
      </c>
      <c r="J37" s="13">
        <f>+Ejecución!I526</f>
        <v>0</v>
      </c>
      <c r="K37" s="13">
        <f>+Ejecución!J526</f>
        <v>97311830.39</v>
      </c>
      <c r="L37" s="13">
        <f>+Ejecución!K526</f>
        <v>0</v>
      </c>
      <c r="M37" s="13">
        <f>+Ejecución!L526</f>
        <v>0</v>
      </c>
      <c r="N37" s="13">
        <f>+Ejecución!M526</f>
        <v>0</v>
      </c>
      <c r="O37" s="13">
        <f>+Ejecución!N526</f>
        <v>0</v>
      </c>
      <c r="P37" s="13">
        <f>+Ejecución!O526</f>
        <v>0</v>
      </c>
      <c r="Q37" s="36">
        <f>+L37/I37</f>
        <v>0</v>
      </c>
    </row>
    <row r="39" spans="2:17" ht="12.75">
      <c r="B39" s="62" t="s">
        <v>1133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2.75">
      <c r="B40" s="51" t="s">
        <v>1059</v>
      </c>
      <c r="C40" s="53" t="s">
        <v>1060</v>
      </c>
      <c r="D40" s="48" t="s">
        <v>1061</v>
      </c>
      <c r="E40" s="9" t="s">
        <v>1062</v>
      </c>
      <c r="F40" s="10"/>
      <c r="G40" s="10"/>
      <c r="H40" s="11"/>
      <c r="I40" s="48" t="s">
        <v>1063</v>
      </c>
      <c r="J40" s="48" t="s">
        <v>1064</v>
      </c>
      <c r="K40" s="48" t="s">
        <v>1065</v>
      </c>
      <c r="L40" s="48" t="s">
        <v>1066</v>
      </c>
      <c r="M40" s="48" t="s">
        <v>1067</v>
      </c>
      <c r="N40" s="48" t="s">
        <v>1068</v>
      </c>
      <c r="O40" s="48" t="s">
        <v>1069</v>
      </c>
      <c r="P40" s="48" t="s">
        <v>1070</v>
      </c>
      <c r="Q40" s="48" t="s">
        <v>1071</v>
      </c>
    </row>
    <row r="41" spans="2:17" ht="12.75">
      <c r="B41" s="52"/>
      <c r="C41" s="54"/>
      <c r="D41" s="49"/>
      <c r="E41" s="12" t="s">
        <v>1072</v>
      </c>
      <c r="F41" s="12" t="s">
        <v>1073</v>
      </c>
      <c r="G41" s="12" t="s">
        <v>1074</v>
      </c>
      <c r="H41" s="12" t="s">
        <v>1075</v>
      </c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2.75">
      <c r="B42" s="64"/>
      <c r="C42" s="25" t="s">
        <v>1105</v>
      </c>
      <c r="D42" s="26">
        <f>+D5+D9+D12</f>
        <v>3880342205</v>
      </c>
      <c r="E42" s="26">
        <f aca="true" t="shared" si="2" ref="E42:P42">+E5+E9+E12</f>
        <v>0</v>
      </c>
      <c r="F42" s="26">
        <f t="shared" si="2"/>
        <v>-200158339.82999998</v>
      </c>
      <c r="G42" s="26">
        <f t="shared" si="2"/>
        <v>0</v>
      </c>
      <c r="H42" s="26">
        <f t="shared" si="2"/>
        <v>0</v>
      </c>
      <c r="I42" s="26">
        <f t="shared" si="2"/>
        <v>3680183865.17</v>
      </c>
      <c r="J42" s="26">
        <f t="shared" si="2"/>
        <v>2900419583</v>
      </c>
      <c r="K42" s="26">
        <f t="shared" si="2"/>
        <v>779764282.1700001</v>
      </c>
      <c r="L42" s="26">
        <f t="shared" si="2"/>
        <v>2900419583</v>
      </c>
      <c r="M42" s="26">
        <f t="shared" si="2"/>
        <v>0</v>
      </c>
      <c r="N42" s="26">
        <f t="shared" si="2"/>
        <v>2304290000</v>
      </c>
      <c r="O42" s="26">
        <f t="shared" si="2"/>
        <v>2177165836</v>
      </c>
      <c r="P42" s="26">
        <f t="shared" si="2"/>
        <v>127124164</v>
      </c>
      <c r="Q42" s="36">
        <f>+L42/I42</f>
        <v>0.7881181183500515</v>
      </c>
    </row>
    <row r="43" spans="2:17" ht="12.75">
      <c r="B43" s="68"/>
      <c r="C43" s="25" t="s">
        <v>1113</v>
      </c>
      <c r="D43" s="26">
        <f>+D18+D22</f>
        <v>2539321468</v>
      </c>
      <c r="E43" s="26">
        <f aca="true" t="shared" si="3" ref="E43:P43">+E18+E22</f>
        <v>2178430502.37</v>
      </c>
      <c r="F43" s="26">
        <f t="shared" si="3"/>
        <v>0</v>
      </c>
      <c r="G43" s="26">
        <f t="shared" si="3"/>
        <v>0</v>
      </c>
      <c r="H43" s="26">
        <f t="shared" si="3"/>
        <v>0</v>
      </c>
      <c r="I43" s="26">
        <f t="shared" si="3"/>
        <v>4717751970.37</v>
      </c>
      <c r="J43" s="26">
        <f t="shared" si="3"/>
        <v>1907805898</v>
      </c>
      <c r="K43" s="26">
        <f t="shared" si="3"/>
        <v>2809946072.37</v>
      </c>
      <c r="L43" s="26">
        <f t="shared" si="3"/>
        <v>1907805898</v>
      </c>
      <c r="M43" s="26">
        <f t="shared" si="3"/>
        <v>0</v>
      </c>
      <c r="N43" s="26">
        <f t="shared" si="3"/>
        <v>762384830</v>
      </c>
      <c r="O43" s="26">
        <f t="shared" si="3"/>
        <v>638014130</v>
      </c>
      <c r="P43" s="26">
        <f t="shared" si="3"/>
        <v>124370700</v>
      </c>
      <c r="Q43" s="36">
        <f>+L43/I43</f>
        <v>0.4043887660864834</v>
      </c>
    </row>
    <row r="44" spans="2:17" ht="12.75">
      <c r="B44" s="68"/>
      <c r="C44" s="25" t="s">
        <v>1080</v>
      </c>
      <c r="D44" s="26">
        <f>+D28</f>
        <v>1846815119</v>
      </c>
      <c r="E44" s="26">
        <f aca="true" t="shared" si="4" ref="E44:P44">+E28</f>
        <v>0</v>
      </c>
      <c r="F44" s="26">
        <f t="shared" si="4"/>
        <v>-133969172.64</v>
      </c>
      <c r="G44" s="26">
        <f t="shared" si="4"/>
        <v>0</v>
      </c>
      <c r="H44" s="26">
        <f t="shared" si="4"/>
        <v>0</v>
      </c>
      <c r="I44" s="26">
        <f t="shared" si="4"/>
        <v>1712845946.36</v>
      </c>
      <c r="J44" s="26">
        <f t="shared" si="4"/>
        <v>493211486</v>
      </c>
      <c r="K44" s="26">
        <f t="shared" si="4"/>
        <v>1219634460.36</v>
      </c>
      <c r="L44" s="26">
        <f t="shared" si="4"/>
        <v>493211486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36">
        <f>+L44/I44</f>
        <v>0.28794853795703734</v>
      </c>
    </row>
    <row r="45" spans="2:17" ht="12.75">
      <c r="B45" s="65"/>
      <c r="C45" s="25" t="s">
        <v>1114</v>
      </c>
      <c r="D45" s="26">
        <f>+D35</f>
        <v>600000000</v>
      </c>
      <c r="E45" s="26">
        <f aca="true" t="shared" si="5" ref="E45:P45">+E35</f>
        <v>890011226.91</v>
      </c>
      <c r="F45" s="26">
        <f t="shared" si="5"/>
        <v>0</v>
      </c>
      <c r="G45" s="26">
        <f t="shared" si="5"/>
        <v>0</v>
      </c>
      <c r="H45" s="26">
        <f t="shared" si="5"/>
        <v>0</v>
      </c>
      <c r="I45" s="26">
        <f t="shared" si="5"/>
        <v>1490011226.91</v>
      </c>
      <c r="J45" s="26">
        <f t="shared" si="5"/>
        <v>5000000</v>
      </c>
      <c r="K45" s="26">
        <f t="shared" si="5"/>
        <v>1485011226.91</v>
      </c>
      <c r="L45" s="26">
        <f t="shared" si="5"/>
        <v>5000000</v>
      </c>
      <c r="M45" s="26">
        <f t="shared" si="5"/>
        <v>0</v>
      </c>
      <c r="N45" s="26">
        <f t="shared" si="5"/>
        <v>0</v>
      </c>
      <c r="O45" s="26">
        <f t="shared" si="5"/>
        <v>0</v>
      </c>
      <c r="P45" s="26">
        <f t="shared" si="5"/>
        <v>0</v>
      </c>
      <c r="Q45" s="36">
        <f>+L45/I45</f>
        <v>0.0033556794134827084</v>
      </c>
    </row>
    <row r="46" spans="2:17" ht="12.75">
      <c r="B46" s="61" t="s">
        <v>1173</v>
      </c>
      <c r="C46" s="61"/>
      <c r="D46" s="27">
        <f>SUM(D42:D45)</f>
        <v>8866478792</v>
      </c>
      <c r="E46" s="27">
        <f aca="true" t="shared" si="6" ref="E46:P46">SUM(E42:E45)</f>
        <v>3068441729.2799997</v>
      </c>
      <c r="F46" s="27">
        <f t="shared" si="6"/>
        <v>-334127512.46999997</v>
      </c>
      <c r="G46" s="27">
        <f t="shared" si="6"/>
        <v>0</v>
      </c>
      <c r="H46" s="27">
        <f t="shared" si="6"/>
        <v>0</v>
      </c>
      <c r="I46" s="27">
        <f t="shared" si="6"/>
        <v>11600793008.81</v>
      </c>
      <c r="J46" s="27">
        <f t="shared" si="6"/>
        <v>5306436967</v>
      </c>
      <c r="K46" s="27">
        <f t="shared" si="6"/>
        <v>6294356041.809999</v>
      </c>
      <c r="L46" s="27">
        <f t="shared" si="6"/>
        <v>5306436967</v>
      </c>
      <c r="M46" s="27">
        <f t="shared" si="6"/>
        <v>0</v>
      </c>
      <c r="N46" s="27">
        <f t="shared" si="6"/>
        <v>3066674830</v>
      </c>
      <c r="O46" s="27">
        <f t="shared" si="6"/>
        <v>2815179966</v>
      </c>
      <c r="P46" s="27">
        <f t="shared" si="6"/>
        <v>251494864</v>
      </c>
      <c r="Q46" s="35">
        <f>+L46/I46</f>
        <v>0.45742019213429014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5:Q15"/>
    <mergeCell ref="B16:B17"/>
    <mergeCell ref="C16:C17"/>
    <mergeCell ref="D16:D17"/>
    <mergeCell ref="L16:L17"/>
    <mergeCell ref="M16:M17"/>
    <mergeCell ref="N16:N17"/>
    <mergeCell ref="O16:O17"/>
    <mergeCell ref="P16:P17"/>
    <mergeCell ref="Q16:Q17"/>
    <mergeCell ref="B25:Q25"/>
    <mergeCell ref="B26:B27"/>
    <mergeCell ref="C26:C27"/>
    <mergeCell ref="D26:D27"/>
    <mergeCell ref="L26:L27"/>
    <mergeCell ref="M26:M27"/>
    <mergeCell ref="N26:N27"/>
    <mergeCell ref="Q33:Q34"/>
    <mergeCell ref="O26:O27"/>
    <mergeCell ref="P26:P27"/>
    <mergeCell ref="Q26:Q27"/>
    <mergeCell ref="B32:Q32"/>
    <mergeCell ref="I16:I17"/>
    <mergeCell ref="J16:J17"/>
    <mergeCell ref="K16:K17"/>
    <mergeCell ref="I33:I34"/>
    <mergeCell ref="J33:J34"/>
    <mergeCell ref="I26:I27"/>
    <mergeCell ref="J26:J27"/>
    <mergeCell ref="K26:K27"/>
    <mergeCell ref="O33:O34"/>
    <mergeCell ref="P33:P34"/>
    <mergeCell ref="K33:K34"/>
    <mergeCell ref="L33:L34"/>
    <mergeCell ref="M33:M34"/>
    <mergeCell ref="N33:N34"/>
    <mergeCell ref="O40:O41"/>
    <mergeCell ref="B33:B34"/>
    <mergeCell ref="C33:C34"/>
    <mergeCell ref="D33:D34"/>
    <mergeCell ref="J40:J41"/>
    <mergeCell ref="K40:K41"/>
    <mergeCell ref="L40:L41"/>
    <mergeCell ref="N40:N41"/>
    <mergeCell ref="P40:P41"/>
    <mergeCell ref="Q40:Q41"/>
    <mergeCell ref="B42:B45"/>
    <mergeCell ref="B46:C46"/>
    <mergeCell ref="B39:Q39"/>
    <mergeCell ref="B40:B41"/>
    <mergeCell ref="C40:C41"/>
    <mergeCell ref="D40:D41"/>
    <mergeCell ref="I40:I41"/>
    <mergeCell ref="M40:M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47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3.140625" style="0" customWidth="1"/>
    <col min="3" max="3" width="50.7109375" style="0" customWidth="1"/>
    <col min="10" max="10" width="14.8515625" style="0" bestFit="1" customWidth="1"/>
    <col min="12" max="12" width="13.140625" style="0" customWidth="1"/>
    <col min="14" max="14" width="12.28125" style="0" customWidth="1"/>
    <col min="16" max="16" width="12.140625" style="0" customWidth="1"/>
    <col min="17" max="17" width="9.28125" style="37" customWidth="1"/>
  </cols>
  <sheetData>
    <row r="2" spans="2:17" ht="12.75">
      <c r="B2" s="63" t="s">
        <v>1134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>
      <c r="B3" s="51" t="s">
        <v>1059</v>
      </c>
      <c r="C3" s="53" t="s">
        <v>1060</v>
      </c>
      <c r="D3" s="48" t="s">
        <v>1061</v>
      </c>
      <c r="E3" s="9" t="s">
        <v>1062</v>
      </c>
      <c r="F3" s="10"/>
      <c r="G3" s="10"/>
      <c r="H3" s="11"/>
      <c r="I3" s="48" t="s">
        <v>1063</v>
      </c>
      <c r="J3" s="48" t="s">
        <v>1064</v>
      </c>
      <c r="K3" s="48" t="s">
        <v>1065</v>
      </c>
      <c r="L3" s="48" t="s">
        <v>1066</v>
      </c>
      <c r="M3" s="48" t="s">
        <v>1067</v>
      </c>
      <c r="N3" s="48" t="s">
        <v>1068</v>
      </c>
      <c r="O3" s="48" t="s">
        <v>1069</v>
      </c>
      <c r="P3" s="48" t="s">
        <v>1070</v>
      </c>
      <c r="Q3" s="48" t="s">
        <v>1108</v>
      </c>
    </row>
    <row r="4" spans="2:17" ht="12.75">
      <c r="B4" s="52"/>
      <c r="C4" s="54"/>
      <c r="D4" s="49"/>
      <c r="E4" s="12" t="s">
        <v>1072</v>
      </c>
      <c r="F4" s="12" t="s">
        <v>1073</v>
      </c>
      <c r="G4" s="12" t="s">
        <v>1074</v>
      </c>
      <c r="H4" s="12" t="s">
        <v>1075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s="31" customFormat="1" ht="22.5">
      <c r="B5" s="23" t="str">
        <f>+Ejecución!A270</f>
        <v>214151</v>
      </c>
      <c r="C5" s="23" t="str">
        <f>+Ejecución!B270</f>
        <v>PLANES Y PROYECTOS DE MEJORAMIENTO DE VIVIENDA Y SANEAMIENTO BÁSICO</v>
      </c>
      <c r="D5" s="29">
        <f>+Ejecución!C270</f>
        <v>185000000</v>
      </c>
      <c r="E5" s="29">
        <f>+Ejecución!D270</f>
        <v>0</v>
      </c>
      <c r="F5" s="29">
        <f>+Ejecución!E270</f>
        <v>0</v>
      </c>
      <c r="G5" s="29">
        <f>+Ejecución!F270</f>
        <v>0</v>
      </c>
      <c r="H5" s="29">
        <f>+Ejecución!G270</f>
        <v>0</v>
      </c>
      <c r="I5" s="29">
        <f>+Ejecución!H270</f>
        <v>185000000</v>
      </c>
      <c r="J5" s="29">
        <f>+Ejecución!I270</f>
        <v>176428269</v>
      </c>
      <c r="K5" s="29">
        <f>+Ejecución!J270</f>
        <v>8571731</v>
      </c>
      <c r="L5" s="29">
        <f>+Ejecución!K270</f>
        <v>176428269</v>
      </c>
      <c r="M5" s="29">
        <f>+Ejecución!L270</f>
        <v>0</v>
      </c>
      <c r="N5" s="29">
        <f>+Ejecución!M270</f>
        <v>78697142</v>
      </c>
      <c r="O5" s="29">
        <f>+Ejecución!N270</f>
        <v>78697142</v>
      </c>
      <c r="P5" s="29">
        <f>+Ejecución!O270</f>
        <v>0</v>
      </c>
      <c r="Q5" s="35">
        <f>+L5/I5</f>
        <v>0.953666318918919</v>
      </c>
    </row>
    <row r="6" spans="2:17" ht="22.5">
      <c r="B6" s="2" t="str">
        <f>+Ejecución!A271</f>
        <v>21415101</v>
      </c>
      <c r="C6" s="2" t="str">
        <f>+Ejecución!B271</f>
        <v>Mejoramiento de vivienda urbana y rural para familias de escasos recursos del departamento de Nariño</v>
      </c>
      <c r="D6" s="13">
        <f>+Ejecución!C271</f>
        <v>185000000</v>
      </c>
      <c r="E6" s="13">
        <f>+Ejecución!D271</f>
        <v>0</v>
      </c>
      <c r="F6" s="13">
        <f>+Ejecución!E271</f>
        <v>0</v>
      </c>
      <c r="G6" s="13">
        <f>+Ejecución!F271</f>
        <v>0</v>
      </c>
      <c r="H6" s="13">
        <f>+Ejecución!G271</f>
        <v>0</v>
      </c>
      <c r="I6" s="13">
        <f>+Ejecución!H271</f>
        <v>185000000</v>
      </c>
      <c r="J6" s="13">
        <f>+Ejecución!I271</f>
        <v>176428269</v>
      </c>
      <c r="K6" s="13">
        <f>+Ejecución!J271</f>
        <v>8571731</v>
      </c>
      <c r="L6" s="13">
        <f>+Ejecución!K271</f>
        <v>176428269</v>
      </c>
      <c r="M6" s="13">
        <f>+Ejecución!L271</f>
        <v>0</v>
      </c>
      <c r="N6" s="13">
        <f>+Ejecución!M271</f>
        <v>78697142</v>
      </c>
      <c r="O6" s="13">
        <f>+Ejecución!N271</f>
        <v>78697142</v>
      </c>
      <c r="P6" s="13">
        <f>+Ejecución!O271</f>
        <v>0</v>
      </c>
      <c r="Q6" s="36">
        <f aca="true" t="shared" si="0" ref="Q6:Q13">+L6/I6</f>
        <v>0.953666318918919</v>
      </c>
    </row>
    <row r="7" spans="2:17" s="31" customFormat="1" ht="22.5">
      <c r="B7" s="23" t="str">
        <f>+Ejecución!A272</f>
        <v>214152</v>
      </c>
      <c r="C7" s="23" t="str">
        <f>+Ejecución!B272</f>
        <v>PLANES Y PROYECTOS PARA LA ADQUISICIÓN Y/O CONSTRUCCIÓN DE VIVIENDA</v>
      </c>
      <c r="D7" s="29">
        <f>+Ejecución!C272</f>
        <v>185000000</v>
      </c>
      <c r="E7" s="29">
        <f>+Ejecución!D272</f>
        <v>0</v>
      </c>
      <c r="F7" s="29">
        <f>+Ejecución!E272</f>
        <v>0</v>
      </c>
      <c r="G7" s="29">
        <f>+Ejecución!F272</f>
        <v>0</v>
      </c>
      <c r="H7" s="29">
        <f>+Ejecución!G272</f>
        <v>0</v>
      </c>
      <c r="I7" s="29">
        <f>+Ejecución!H272</f>
        <v>185000000</v>
      </c>
      <c r="J7" s="29">
        <f>+Ejecución!I272</f>
        <v>185000000</v>
      </c>
      <c r="K7" s="29">
        <f>+Ejecución!J272</f>
        <v>0</v>
      </c>
      <c r="L7" s="29">
        <f>+Ejecución!K272</f>
        <v>185000000</v>
      </c>
      <c r="M7" s="29">
        <f>+Ejecución!L272</f>
        <v>0</v>
      </c>
      <c r="N7" s="29">
        <f>+Ejecución!M272</f>
        <v>40000000</v>
      </c>
      <c r="O7" s="29">
        <f>+Ejecución!N272</f>
        <v>0</v>
      </c>
      <c r="P7" s="29">
        <f>+Ejecución!O272</f>
        <v>40000000</v>
      </c>
      <c r="Q7" s="35">
        <f t="shared" si="0"/>
        <v>1</v>
      </c>
    </row>
    <row r="8" spans="2:17" ht="22.5">
      <c r="B8" s="2" t="str">
        <f>+Ejecución!A273</f>
        <v>21415201</v>
      </c>
      <c r="C8" s="2" t="str">
        <f>+Ejecución!B273</f>
        <v>Construcción de vivienda de interés social y/o prioritaria  dispersa o nucleada para población vulnerable del departamento de Nariño</v>
      </c>
      <c r="D8" s="13">
        <f>+Ejecución!C273</f>
        <v>185000000</v>
      </c>
      <c r="E8" s="13">
        <f>+Ejecución!D273</f>
        <v>0</v>
      </c>
      <c r="F8" s="13">
        <f>+Ejecución!E273</f>
        <v>0</v>
      </c>
      <c r="G8" s="13">
        <f>+Ejecución!F273</f>
        <v>0</v>
      </c>
      <c r="H8" s="13">
        <f>+Ejecución!G273</f>
        <v>0</v>
      </c>
      <c r="I8" s="13">
        <f>+Ejecución!H273</f>
        <v>185000000</v>
      </c>
      <c r="J8" s="13">
        <f>+Ejecución!I273</f>
        <v>185000000</v>
      </c>
      <c r="K8" s="13">
        <f>+Ejecución!J273</f>
        <v>0</v>
      </c>
      <c r="L8" s="13">
        <f>+Ejecución!K273</f>
        <v>185000000</v>
      </c>
      <c r="M8" s="13">
        <f>+Ejecución!L273</f>
        <v>0</v>
      </c>
      <c r="N8" s="13">
        <f>+Ejecución!M273</f>
        <v>40000000</v>
      </c>
      <c r="O8" s="13">
        <f>+Ejecución!N273</f>
        <v>0</v>
      </c>
      <c r="P8" s="13">
        <f>+Ejecución!O273</f>
        <v>40000000</v>
      </c>
      <c r="Q8" s="36">
        <f t="shared" si="0"/>
        <v>1</v>
      </c>
    </row>
    <row r="9" spans="2:17" s="31" customFormat="1" ht="12.75">
      <c r="B9" s="23" t="str">
        <f>+Ejecución!A308</f>
        <v>214321</v>
      </c>
      <c r="C9" s="23" t="str">
        <f>+Ejecución!B308</f>
        <v>CONSTRUCCIÓN Y MEJORAMIENTO DE VÍAS </v>
      </c>
      <c r="D9" s="29">
        <f>+Ejecución!C308</f>
        <v>3339588103</v>
      </c>
      <c r="E9" s="29">
        <f>+Ejecución!D308</f>
        <v>0</v>
      </c>
      <c r="F9" s="29">
        <f>+Ejecución!E308</f>
        <v>0</v>
      </c>
      <c r="G9" s="29">
        <f>+Ejecución!F308</f>
        <v>0</v>
      </c>
      <c r="H9" s="29">
        <f>+Ejecución!G308</f>
        <v>0</v>
      </c>
      <c r="I9" s="29">
        <f>+Ejecución!H308</f>
        <v>3339588103</v>
      </c>
      <c r="J9" s="29">
        <f>+Ejecución!I308</f>
        <v>2014965185.92</v>
      </c>
      <c r="K9" s="29">
        <f>+Ejecución!J308</f>
        <v>1324622917.08</v>
      </c>
      <c r="L9" s="29">
        <f>+Ejecución!K308</f>
        <v>2014965185.92</v>
      </c>
      <c r="M9" s="29">
        <f>+Ejecución!L308</f>
        <v>0</v>
      </c>
      <c r="N9" s="29">
        <f>+Ejecución!M308</f>
        <v>1617295007</v>
      </c>
      <c r="O9" s="29">
        <f>+Ejecución!N308</f>
        <v>1369808915</v>
      </c>
      <c r="P9" s="29">
        <f>+Ejecución!O308</f>
        <v>247486092</v>
      </c>
      <c r="Q9" s="35">
        <f t="shared" si="0"/>
        <v>0.6033573973119403</v>
      </c>
    </row>
    <row r="10" spans="2:17" ht="22.5">
      <c r="B10" s="2" t="str">
        <f>+Ejecución!A309</f>
        <v>21432101</v>
      </c>
      <c r="C10" s="2" t="str">
        <f>+Ejecución!B309</f>
        <v>Mantenimiento y mejoramiento de la red vial en el Departamento de Nariño.</v>
      </c>
      <c r="D10" s="13">
        <f>+Ejecución!C309</f>
        <v>3001707243</v>
      </c>
      <c r="E10" s="13">
        <f>+Ejecución!D309</f>
        <v>0</v>
      </c>
      <c r="F10" s="13">
        <f>+Ejecución!E309</f>
        <v>0</v>
      </c>
      <c r="G10" s="13">
        <f>+Ejecución!F309</f>
        <v>0</v>
      </c>
      <c r="H10" s="13">
        <f>+Ejecución!G309</f>
        <v>0</v>
      </c>
      <c r="I10" s="13">
        <f>+Ejecución!H309</f>
        <v>3001707243</v>
      </c>
      <c r="J10" s="13">
        <f>+Ejecución!I309</f>
        <v>1679256685.92</v>
      </c>
      <c r="K10" s="13">
        <f>+Ejecución!J309</f>
        <v>1322450557.08</v>
      </c>
      <c r="L10" s="13">
        <f>+Ejecución!K309</f>
        <v>1679256685.92</v>
      </c>
      <c r="M10" s="13">
        <f>+Ejecución!L309</f>
        <v>0</v>
      </c>
      <c r="N10" s="13">
        <f>+Ejecución!M309</f>
        <v>1281586507</v>
      </c>
      <c r="O10" s="13">
        <f>+Ejecución!N309</f>
        <v>1034100415</v>
      </c>
      <c r="P10" s="13">
        <f>+Ejecución!O309</f>
        <v>247486092</v>
      </c>
      <c r="Q10" s="36">
        <f t="shared" si="0"/>
        <v>0.5594338654564123</v>
      </c>
    </row>
    <row r="11" spans="2:17" ht="12.75">
      <c r="B11" s="2" t="str">
        <f>+Ejecución!A310</f>
        <v>21432102</v>
      </c>
      <c r="C11" s="2" t="str">
        <f>+Ejecución!B310</f>
        <v>Transferencias 5%</v>
      </c>
      <c r="D11" s="13">
        <f>+Ejecución!C310</f>
        <v>337880860</v>
      </c>
      <c r="E11" s="13">
        <f>+Ejecución!D310</f>
        <v>0</v>
      </c>
      <c r="F11" s="13">
        <f>+Ejecución!E310</f>
        <v>0</v>
      </c>
      <c r="G11" s="13">
        <f>+Ejecución!F310</f>
        <v>0</v>
      </c>
      <c r="H11" s="13">
        <f>+Ejecución!G310</f>
        <v>0</v>
      </c>
      <c r="I11" s="13">
        <f>+Ejecución!H310</f>
        <v>337880860</v>
      </c>
      <c r="J11" s="13">
        <f>+Ejecución!I310</f>
        <v>335708500</v>
      </c>
      <c r="K11" s="13">
        <f>+Ejecución!J310</f>
        <v>2172360</v>
      </c>
      <c r="L11" s="13">
        <f>+Ejecución!K310</f>
        <v>335708500</v>
      </c>
      <c r="M11" s="13">
        <f>+Ejecución!L310</f>
        <v>0</v>
      </c>
      <c r="N11" s="13">
        <f>+Ejecución!M310</f>
        <v>335708500</v>
      </c>
      <c r="O11" s="13">
        <f>+Ejecución!N310</f>
        <v>335708500</v>
      </c>
      <c r="P11" s="13">
        <f>+Ejecución!O310</f>
        <v>0</v>
      </c>
      <c r="Q11" s="36">
        <f t="shared" si="0"/>
        <v>0.9935706331515789</v>
      </c>
    </row>
    <row r="12" spans="2:17" s="31" customFormat="1" ht="12.75">
      <c r="B12" s="23" t="str">
        <f>+Ejecución!A315</f>
        <v>214332</v>
      </c>
      <c r="C12" s="23" t="str">
        <f>+Ejecución!B315</f>
        <v>ELECTRIFICACIÓN Y MINERÍA</v>
      </c>
      <c r="D12" s="29">
        <f>+Ejecución!C315</f>
        <v>130000000</v>
      </c>
      <c r="E12" s="29">
        <f>+Ejecución!D315</f>
        <v>0</v>
      </c>
      <c r="F12" s="29">
        <f>+Ejecución!E315</f>
        <v>0</v>
      </c>
      <c r="G12" s="29">
        <f>+Ejecución!F315</f>
        <v>0</v>
      </c>
      <c r="H12" s="29">
        <f>+Ejecución!G315</f>
        <v>0</v>
      </c>
      <c r="I12" s="29">
        <f>+Ejecución!H315</f>
        <v>130000000</v>
      </c>
      <c r="J12" s="29">
        <f>+Ejecución!I315</f>
        <v>130000000</v>
      </c>
      <c r="K12" s="29">
        <f>+Ejecución!J315</f>
        <v>0</v>
      </c>
      <c r="L12" s="29">
        <f>+Ejecución!K315</f>
        <v>130000000</v>
      </c>
      <c r="M12" s="29">
        <f>+Ejecución!L315</f>
        <v>0</v>
      </c>
      <c r="N12" s="29">
        <f>+Ejecución!M315</f>
        <v>0</v>
      </c>
      <c r="O12" s="29">
        <f>+Ejecución!N315</f>
        <v>0</v>
      </c>
      <c r="P12" s="29">
        <f>+Ejecución!O315</f>
        <v>0</v>
      </c>
      <c r="Q12" s="35">
        <f t="shared" si="0"/>
        <v>1</v>
      </c>
    </row>
    <row r="13" spans="2:17" ht="12.75">
      <c r="B13" s="2" t="str">
        <f>+Ejecución!A316</f>
        <v>21433201</v>
      </c>
      <c r="C13" s="2" t="str">
        <f>+Ejecución!B316</f>
        <v>Fortalecimiento al sector minero en el departamento de Nariño</v>
      </c>
      <c r="D13" s="13">
        <f>+Ejecución!C316</f>
        <v>130000000</v>
      </c>
      <c r="E13" s="13">
        <f>+Ejecución!D316</f>
        <v>0</v>
      </c>
      <c r="F13" s="13">
        <f>+Ejecución!E316</f>
        <v>0</v>
      </c>
      <c r="G13" s="13">
        <f>+Ejecución!F316</f>
        <v>0</v>
      </c>
      <c r="H13" s="13">
        <f>+Ejecución!G316</f>
        <v>0</v>
      </c>
      <c r="I13" s="13">
        <f>+Ejecución!H316</f>
        <v>130000000</v>
      </c>
      <c r="J13" s="13">
        <f>+Ejecución!I316</f>
        <v>130000000</v>
      </c>
      <c r="K13" s="13">
        <f>+Ejecución!J316</f>
        <v>0</v>
      </c>
      <c r="L13" s="13">
        <f>+Ejecución!K316</f>
        <v>130000000</v>
      </c>
      <c r="M13" s="13">
        <f>+Ejecución!L316</f>
        <v>0</v>
      </c>
      <c r="N13" s="13">
        <f>+Ejecución!M316</f>
        <v>0</v>
      </c>
      <c r="O13" s="13">
        <f>+Ejecución!N316</f>
        <v>0</v>
      </c>
      <c r="P13" s="13">
        <f>+Ejecución!O316</f>
        <v>0</v>
      </c>
      <c r="Q13" s="36">
        <f t="shared" si="0"/>
        <v>1</v>
      </c>
    </row>
    <row r="15" spans="2:17" ht="12.75">
      <c r="B15" s="63" t="s">
        <v>1135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12.75">
      <c r="B16" s="51" t="s">
        <v>1059</v>
      </c>
      <c r="C16" s="53" t="s">
        <v>1060</v>
      </c>
      <c r="D16" s="48" t="s">
        <v>1061</v>
      </c>
      <c r="E16" s="9" t="s">
        <v>1062</v>
      </c>
      <c r="F16" s="10"/>
      <c r="G16" s="10"/>
      <c r="H16" s="11"/>
      <c r="I16" s="48" t="s">
        <v>1063</v>
      </c>
      <c r="J16" s="48" t="s">
        <v>1064</v>
      </c>
      <c r="K16" s="48" t="s">
        <v>1065</v>
      </c>
      <c r="L16" s="48" t="s">
        <v>1066</v>
      </c>
      <c r="M16" s="48" t="s">
        <v>1067</v>
      </c>
      <c r="N16" s="48" t="s">
        <v>1068</v>
      </c>
      <c r="O16" s="48" t="s">
        <v>1069</v>
      </c>
      <c r="P16" s="48" t="s">
        <v>1070</v>
      </c>
      <c r="Q16" s="48" t="s">
        <v>1108</v>
      </c>
    </row>
    <row r="17" spans="2:17" ht="12.75">
      <c r="B17" s="52"/>
      <c r="C17" s="54"/>
      <c r="D17" s="49"/>
      <c r="E17" s="12" t="s">
        <v>1072</v>
      </c>
      <c r="F17" s="12" t="s">
        <v>1073</v>
      </c>
      <c r="G17" s="12" t="s">
        <v>1074</v>
      </c>
      <c r="H17" s="12" t="s">
        <v>1075</v>
      </c>
      <c r="I17" s="49"/>
      <c r="J17" s="49"/>
      <c r="K17" s="49"/>
      <c r="L17" s="49"/>
      <c r="M17" s="49"/>
      <c r="N17" s="49"/>
      <c r="O17" s="49"/>
      <c r="P17" s="49"/>
      <c r="Q17" s="50"/>
    </row>
    <row r="18" spans="2:17" s="31" customFormat="1" ht="12.75">
      <c r="B18" s="23" t="str">
        <f>+Ejecución!A405</f>
        <v>2151321</v>
      </c>
      <c r="C18" s="23" t="str">
        <f>+Ejecución!B405</f>
        <v>CONSTRUCCIÓN Y MEJORAMIENTO DE VÍAS </v>
      </c>
      <c r="D18" s="29">
        <f>+Ejecución!C405</f>
        <v>80000000</v>
      </c>
      <c r="E18" s="29">
        <f>+Ejecución!D405</f>
        <v>1023268650</v>
      </c>
      <c r="F18" s="29">
        <f>+Ejecución!E405</f>
        <v>0</v>
      </c>
      <c r="G18" s="29">
        <f>+Ejecución!F405</f>
        <v>1000000000</v>
      </c>
      <c r="H18" s="29">
        <f>+Ejecución!G405</f>
        <v>1000000000</v>
      </c>
      <c r="I18" s="29">
        <f>+Ejecución!H405</f>
        <v>1103268650</v>
      </c>
      <c r="J18" s="29">
        <f>+Ejecución!I405</f>
        <v>809963350</v>
      </c>
      <c r="K18" s="29">
        <f>+Ejecución!J405</f>
        <v>293305300</v>
      </c>
      <c r="L18" s="29">
        <f>+Ejecución!K405</f>
        <v>809963350</v>
      </c>
      <c r="M18" s="29">
        <f>+Ejecución!L405</f>
        <v>0</v>
      </c>
      <c r="N18" s="29">
        <f>+Ejecución!M405</f>
        <v>222214002.4</v>
      </c>
      <c r="O18" s="29">
        <f>+Ejecución!N405</f>
        <v>211471194.4</v>
      </c>
      <c r="P18" s="29">
        <f>+Ejecución!O405</f>
        <v>10742808</v>
      </c>
      <c r="Q18" s="35">
        <f>+L18/I18</f>
        <v>0.7341487950373646</v>
      </c>
    </row>
    <row r="19" spans="2:17" ht="12.75">
      <c r="B19" s="2" t="str">
        <f>+Ejecución!A406</f>
        <v>215132101</v>
      </c>
      <c r="C19" s="2" t="str">
        <f>+Ejecución!B406</f>
        <v>Otros Proyectos de Inversión.</v>
      </c>
      <c r="D19" s="13">
        <f>+Ejecución!C406</f>
        <v>0</v>
      </c>
      <c r="E19" s="13">
        <f>+Ejecución!D406</f>
        <v>1000000000</v>
      </c>
      <c r="F19" s="13">
        <f>+Ejecución!E406</f>
        <v>0</v>
      </c>
      <c r="G19" s="13">
        <f>+Ejecución!F406</f>
        <v>1000000000</v>
      </c>
      <c r="H19" s="13">
        <f>+Ejecución!G406</f>
        <v>1000000000</v>
      </c>
      <c r="I19" s="13">
        <f>+Ejecución!H406</f>
        <v>1000000000</v>
      </c>
      <c r="J19" s="13">
        <f>+Ejecución!I406</f>
        <v>706694700</v>
      </c>
      <c r="K19" s="13">
        <f>+Ejecución!J406</f>
        <v>293305300</v>
      </c>
      <c r="L19" s="13">
        <f>+Ejecución!K406</f>
        <v>706694700</v>
      </c>
      <c r="M19" s="13">
        <f>+Ejecución!L406</f>
        <v>0</v>
      </c>
      <c r="N19" s="13">
        <f>+Ejecución!M406</f>
        <v>118945352.4</v>
      </c>
      <c r="O19" s="13">
        <f>+Ejecución!N406</f>
        <v>108202544.4</v>
      </c>
      <c r="P19" s="13">
        <f>+Ejecución!O406</f>
        <v>10742808</v>
      </c>
      <c r="Q19" s="36">
        <f>+L19/I19</f>
        <v>0.7066947</v>
      </c>
    </row>
    <row r="20" spans="2:17" ht="12.75">
      <c r="B20" s="2" t="str">
        <f>+Ejecución!A407</f>
        <v>215132102</v>
      </c>
      <c r="C20" s="2" t="str">
        <f>+Ejecución!B407</f>
        <v>Transferencias 5%</v>
      </c>
      <c r="D20" s="13">
        <f>+Ejecución!C407</f>
        <v>80000000</v>
      </c>
      <c r="E20" s="13">
        <f>+Ejecución!D407</f>
        <v>23268650</v>
      </c>
      <c r="F20" s="13">
        <f>+Ejecución!E407</f>
        <v>0</v>
      </c>
      <c r="G20" s="13">
        <f>+Ejecución!F407</f>
        <v>0</v>
      </c>
      <c r="H20" s="13">
        <f>+Ejecución!G407</f>
        <v>0</v>
      </c>
      <c r="I20" s="13">
        <f>+Ejecución!H407</f>
        <v>103268650</v>
      </c>
      <c r="J20" s="13">
        <f>+Ejecución!I407</f>
        <v>103268650</v>
      </c>
      <c r="K20" s="13">
        <f>+Ejecución!J407</f>
        <v>0</v>
      </c>
      <c r="L20" s="13">
        <f>+Ejecución!K407</f>
        <v>103268650</v>
      </c>
      <c r="M20" s="13">
        <f>+Ejecución!L407</f>
        <v>0</v>
      </c>
      <c r="N20" s="13">
        <f>+Ejecución!M407</f>
        <v>103268650</v>
      </c>
      <c r="O20" s="13">
        <f>+Ejecución!N407</f>
        <v>103268650</v>
      </c>
      <c r="P20" s="13">
        <f>+Ejecución!O407</f>
        <v>0</v>
      </c>
      <c r="Q20" s="36">
        <f>+L20/I20</f>
        <v>1</v>
      </c>
    </row>
    <row r="22" spans="2:17" ht="12.75">
      <c r="B22" s="63" t="s">
        <v>1136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51" t="s">
        <v>1059</v>
      </c>
      <c r="C23" s="53" t="s">
        <v>1060</v>
      </c>
      <c r="D23" s="48" t="s">
        <v>1061</v>
      </c>
      <c r="E23" s="9" t="s">
        <v>1062</v>
      </c>
      <c r="F23" s="10"/>
      <c r="G23" s="10"/>
      <c r="H23" s="11"/>
      <c r="I23" s="48" t="s">
        <v>1063</v>
      </c>
      <c r="J23" s="48" t="s">
        <v>1064</v>
      </c>
      <c r="K23" s="48" t="s">
        <v>1065</v>
      </c>
      <c r="L23" s="48" t="s">
        <v>1066</v>
      </c>
      <c r="M23" s="48" t="s">
        <v>1067</v>
      </c>
      <c r="N23" s="48" t="s">
        <v>1068</v>
      </c>
      <c r="O23" s="48" t="s">
        <v>1069</v>
      </c>
      <c r="P23" s="48" t="s">
        <v>1070</v>
      </c>
      <c r="Q23" s="48" t="s">
        <v>1108</v>
      </c>
    </row>
    <row r="24" spans="2:17" ht="12.75">
      <c r="B24" s="52"/>
      <c r="C24" s="54"/>
      <c r="D24" s="49"/>
      <c r="E24" s="12" t="s">
        <v>1072</v>
      </c>
      <c r="F24" s="12" t="s">
        <v>1073</v>
      </c>
      <c r="G24" s="12" t="s">
        <v>1074</v>
      </c>
      <c r="H24" s="12" t="s">
        <v>1075</v>
      </c>
      <c r="I24" s="49"/>
      <c r="J24" s="49"/>
      <c r="K24" s="49"/>
      <c r="L24" s="49"/>
      <c r="M24" s="49"/>
      <c r="N24" s="49"/>
      <c r="O24" s="49"/>
      <c r="P24" s="49"/>
      <c r="Q24" s="50"/>
    </row>
    <row r="25" spans="2:17" ht="12.75">
      <c r="B25" s="2" t="str">
        <f>+Ejecución!A549</f>
        <v>223132102</v>
      </c>
      <c r="C25" s="2" t="str">
        <f>+Ejecución!B549</f>
        <v>Otros Proyectos de Inversión - Regalías Antiguo Régimen</v>
      </c>
      <c r="D25" s="13">
        <f>+Ejecución!C549</f>
        <v>50000000</v>
      </c>
      <c r="E25" s="13">
        <f>+Ejecución!D549</f>
        <v>0</v>
      </c>
      <c r="F25" s="13">
        <f>+Ejecución!E549</f>
        <v>0</v>
      </c>
      <c r="G25" s="13">
        <f>+Ejecución!F549</f>
        <v>0</v>
      </c>
      <c r="H25" s="13">
        <f>+Ejecución!G549</f>
        <v>45888648.61</v>
      </c>
      <c r="I25" s="13">
        <f>+Ejecución!H549</f>
        <v>4111351.39</v>
      </c>
      <c r="J25" s="13">
        <f>+Ejecución!I549</f>
        <v>0</v>
      </c>
      <c r="K25" s="13">
        <f>+Ejecución!J549</f>
        <v>4111351.39</v>
      </c>
      <c r="L25" s="13">
        <f>+Ejecución!K549</f>
        <v>0</v>
      </c>
      <c r="M25" s="13">
        <f>+Ejecución!L549</f>
        <v>0</v>
      </c>
      <c r="N25" s="13">
        <f>+Ejecución!M549</f>
        <v>0</v>
      </c>
      <c r="O25" s="13">
        <f>+Ejecución!N549</f>
        <v>0</v>
      </c>
      <c r="P25" s="13">
        <f>+Ejecución!O549</f>
        <v>0</v>
      </c>
      <c r="Q25" s="36">
        <f aca="true" t="shared" si="1" ref="Q25:Q32">+L25/I25</f>
        <v>0</v>
      </c>
    </row>
    <row r="26" spans="2:17" ht="12.75">
      <c r="B26" s="2" t="str">
        <f>+Ejecución!A550</f>
        <v>223132103</v>
      </c>
      <c r="C26" s="2" t="str">
        <f>+Ejecución!B550</f>
        <v>Otros Proyectos de Inversión - Convenio N° 2741 Dragado</v>
      </c>
      <c r="D26" s="13">
        <f>+Ejecución!C550</f>
        <v>0</v>
      </c>
      <c r="E26" s="13">
        <f>+Ejecución!D550</f>
        <v>194601194</v>
      </c>
      <c r="F26" s="13">
        <f>+Ejecución!E550</f>
        <v>0</v>
      </c>
      <c r="G26" s="13">
        <f>+Ejecución!F550</f>
        <v>0</v>
      </c>
      <c r="H26" s="13">
        <f>+Ejecución!G550</f>
        <v>0</v>
      </c>
      <c r="I26" s="13">
        <f>+Ejecución!H550</f>
        <v>194601194</v>
      </c>
      <c r="J26" s="13">
        <f>+Ejecución!I550</f>
        <v>0</v>
      </c>
      <c r="K26" s="13">
        <f>+Ejecución!J550</f>
        <v>194601194</v>
      </c>
      <c r="L26" s="13">
        <f>+Ejecución!K550</f>
        <v>0</v>
      </c>
      <c r="M26" s="13">
        <f>+Ejecución!L550</f>
        <v>0</v>
      </c>
      <c r="N26" s="13">
        <f>+Ejecución!M550</f>
        <v>0</v>
      </c>
      <c r="O26" s="13">
        <f>+Ejecución!N550</f>
        <v>0</v>
      </c>
      <c r="P26" s="13">
        <f>+Ejecución!O550</f>
        <v>0</v>
      </c>
      <c r="Q26" s="36">
        <f t="shared" si="1"/>
        <v>0</v>
      </c>
    </row>
    <row r="27" spans="2:17" ht="12.75">
      <c r="B27" s="2" t="str">
        <f>+Ejecución!A551</f>
        <v>223132104</v>
      </c>
      <c r="C27" s="2" t="str">
        <f>+Ejecución!B551</f>
        <v>Otros Proyectos de Inversión - Convenio N° 2179-13 INVIAS</v>
      </c>
      <c r="D27" s="13">
        <f>+Ejecución!C551</f>
        <v>0</v>
      </c>
      <c r="E27" s="13">
        <f>+Ejecución!D551</f>
        <v>1403149138</v>
      </c>
      <c r="F27" s="13">
        <f>+Ejecución!E551</f>
        <v>0</v>
      </c>
      <c r="G27" s="13">
        <f>+Ejecución!F551</f>
        <v>0</v>
      </c>
      <c r="H27" s="13">
        <f>+Ejecución!G551</f>
        <v>0</v>
      </c>
      <c r="I27" s="13">
        <f>+Ejecución!H551</f>
        <v>1403149138</v>
      </c>
      <c r="J27" s="13">
        <f>+Ejecución!I551</f>
        <v>1402658124</v>
      </c>
      <c r="K27" s="13">
        <f>+Ejecución!J551</f>
        <v>491014</v>
      </c>
      <c r="L27" s="13">
        <f>+Ejecución!K551</f>
        <v>1402658124</v>
      </c>
      <c r="M27" s="13">
        <f>+Ejecución!L551</f>
        <v>0</v>
      </c>
      <c r="N27" s="13">
        <f>+Ejecución!M551</f>
        <v>0</v>
      </c>
      <c r="O27" s="13">
        <f>+Ejecución!N551</f>
        <v>0</v>
      </c>
      <c r="P27" s="13">
        <f>+Ejecución!O551</f>
        <v>0</v>
      </c>
      <c r="Q27" s="36">
        <f t="shared" si="1"/>
        <v>0.9996500628573953</v>
      </c>
    </row>
    <row r="28" spans="2:17" ht="12.75">
      <c r="B28" s="2" t="str">
        <f>+Ejecución!A552</f>
        <v>223132105</v>
      </c>
      <c r="C28" s="2" t="str">
        <f>+Ejecución!B552</f>
        <v>Otros Proyectos de Inversión - Red Primarias INVIAS</v>
      </c>
      <c r="D28" s="13">
        <f>+Ejecución!C552</f>
        <v>0</v>
      </c>
      <c r="E28" s="13">
        <f>+Ejecución!D552</f>
        <v>2644033917.76</v>
      </c>
      <c r="F28" s="13">
        <f>+Ejecución!E552</f>
        <v>0</v>
      </c>
      <c r="G28" s="13">
        <f>+Ejecución!F552</f>
        <v>0</v>
      </c>
      <c r="H28" s="13">
        <f>+Ejecución!G552</f>
        <v>0</v>
      </c>
      <c r="I28" s="13">
        <f>+Ejecución!H552</f>
        <v>2644033917.76</v>
      </c>
      <c r="J28" s="13">
        <f>+Ejecución!I552</f>
        <v>1614146028</v>
      </c>
      <c r="K28" s="13">
        <f>+Ejecución!J552</f>
        <v>1029887889.76</v>
      </c>
      <c r="L28" s="13">
        <f>+Ejecución!K552</f>
        <v>1614146028</v>
      </c>
      <c r="M28" s="13">
        <f>+Ejecución!L552</f>
        <v>0</v>
      </c>
      <c r="N28" s="13">
        <f>+Ejecución!M552</f>
        <v>609161333.03</v>
      </c>
      <c r="O28" s="13">
        <f>+Ejecución!N552</f>
        <v>609161333.03</v>
      </c>
      <c r="P28" s="13">
        <f>+Ejecución!O552</f>
        <v>0</v>
      </c>
      <c r="Q28" s="36">
        <f t="shared" si="1"/>
        <v>0.6104861277148399</v>
      </c>
    </row>
    <row r="29" spans="2:17" ht="12.75">
      <c r="B29" s="2" t="str">
        <f>+Ejecución!A553</f>
        <v>223132106</v>
      </c>
      <c r="C29" s="2" t="str">
        <f>+Ejecución!B553</f>
        <v>Otros Proyectos de Inversión - Convenio N° 2732-13 INVIAS</v>
      </c>
      <c r="D29" s="13">
        <f>+Ejecución!C553</f>
        <v>0</v>
      </c>
      <c r="E29" s="13">
        <f>+Ejecución!D553</f>
        <v>536864874</v>
      </c>
      <c r="F29" s="13">
        <f>+Ejecución!E553</f>
        <v>0</v>
      </c>
      <c r="G29" s="13">
        <f>+Ejecución!F553</f>
        <v>0</v>
      </c>
      <c r="H29" s="13">
        <f>+Ejecución!G553</f>
        <v>0</v>
      </c>
      <c r="I29" s="13">
        <f>+Ejecución!H553</f>
        <v>536864874</v>
      </c>
      <c r="J29" s="13">
        <f>+Ejecución!I553</f>
        <v>536864874</v>
      </c>
      <c r="K29" s="13">
        <f>+Ejecución!J553</f>
        <v>0</v>
      </c>
      <c r="L29" s="13">
        <f>+Ejecución!K553</f>
        <v>536864874</v>
      </c>
      <c r="M29" s="13">
        <f>+Ejecución!L553</f>
        <v>0</v>
      </c>
      <c r="N29" s="13">
        <f>+Ejecución!M553</f>
        <v>167943764.8</v>
      </c>
      <c r="O29" s="13">
        <f>+Ejecución!N553</f>
        <v>167943764.8</v>
      </c>
      <c r="P29" s="13">
        <f>+Ejecución!O553</f>
        <v>0</v>
      </c>
      <c r="Q29" s="36">
        <f t="shared" si="1"/>
        <v>1</v>
      </c>
    </row>
    <row r="30" spans="2:17" ht="12.75">
      <c r="B30" s="2" t="str">
        <f>+Ejecución!A554</f>
        <v>223132107</v>
      </c>
      <c r="C30" s="2" t="str">
        <f>+Ejecución!B554</f>
        <v>Otros Proyectos de Inversión- Pavimentación Vías Norte- Predios</v>
      </c>
      <c r="D30" s="13">
        <f>+Ejecución!C554</f>
        <v>0</v>
      </c>
      <c r="E30" s="13">
        <f>+Ejecución!D554</f>
        <v>230920000</v>
      </c>
      <c r="F30" s="13">
        <f>+Ejecución!E554</f>
        <v>0</v>
      </c>
      <c r="G30" s="13">
        <f>+Ejecución!F554</f>
        <v>0</v>
      </c>
      <c r="H30" s="13">
        <f>+Ejecución!G554</f>
        <v>0</v>
      </c>
      <c r="I30" s="13">
        <f>+Ejecución!H554</f>
        <v>230920000</v>
      </c>
      <c r="J30" s="13">
        <f>+Ejecución!I554</f>
        <v>0</v>
      </c>
      <c r="K30" s="13">
        <f>+Ejecución!J554</f>
        <v>230920000</v>
      </c>
      <c r="L30" s="13">
        <f>+Ejecución!K554</f>
        <v>0</v>
      </c>
      <c r="M30" s="13">
        <f>+Ejecución!L554</f>
        <v>0</v>
      </c>
      <c r="N30" s="13">
        <f>+Ejecución!M554</f>
        <v>0</v>
      </c>
      <c r="O30" s="13">
        <f>+Ejecución!N554</f>
        <v>0</v>
      </c>
      <c r="P30" s="13">
        <f>+Ejecución!O554</f>
        <v>0</v>
      </c>
      <c r="Q30" s="36">
        <f t="shared" si="1"/>
        <v>0</v>
      </c>
    </row>
    <row r="31" spans="2:17" s="31" customFormat="1" ht="22.5">
      <c r="B31" s="23" t="str">
        <f>+Ejecución!A528</f>
        <v>2231151</v>
      </c>
      <c r="C31" s="23" t="str">
        <f>+Ejecución!B528</f>
        <v>PLANES Y PROYECTOS DE MEJORAMIENTO DE VIVIENDA Y SANEAMIENTO BÁSICO.</v>
      </c>
      <c r="D31" s="29">
        <f>+Ejecución!C528</f>
        <v>0</v>
      </c>
      <c r="E31" s="29">
        <f>+Ejecución!D528</f>
        <v>571392000</v>
      </c>
      <c r="F31" s="29">
        <f>+Ejecución!E528</f>
        <v>0</v>
      </c>
      <c r="G31" s="29">
        <f>+Ejecución!F528</f>
        <v>0</v>
      </c>
      <c r="H31" s="29">
        <f>+Ejecución!G528</f>
        <v>0</v>
      </c>
      <c r="I31" s="29">
        <f>+Ejecución!H528</f>
        <v>571392000</v>
      </c>
      <c r="J31" s="29">
        <f>+Ejecución!I528</f>
        <v>0</v>
      </c>
      <c r="K31" s="29">
        <f>+Ejecución!J528</f>
        <v>571392000</v>
      </c>
      <c r="L31" s="29">
        <f>+Ejecución!K528</f>
        <v>0</v>
      </c>
      <c r="M31" s="29">
        <f>+Ejecución!L528</f>
        <v>0</v>
      </c>
      <c r="N31" s="29">
        <f>+Ejecución!M528</f>
        <v>0</v>
      </c>
      <c r="O31" s="29">
        <f>+Ejecución!N528</f>
        <v>0</v>
      </c>
      <c r="P31" s="29">
        <f>+Ejecución!O528</f>
        <v>0</v>
      </c>
      <c r="Q31" s="35">
        <f t="shared" si="1"/>
        <v>0</v>
      </c>
    </row>
    <row r="32" spans="2:17" ht="12.75">
      <c r="B32" s="2" t="str">
        <f>+Ejecución!A529</f>
        <v>223115101</v>
      </c>
      <c r="C32" s="2" t="str">
        <f>+Ejecución!B529</f>
        <v>Otros Proyectos de Inversión- Convenio VISR Sector Lácteo.</v>
      </c>
      <c r="D32" s="13">
        <f>+Ejecución!C529</f>
        <v>0</v>
      </c>
      <c r="E32" s="13">
        <f>+Ejecución!D529</f>
        <v>571392000</v>
      </c>
      <c r="F32" s="13">
        <f>+Ejecución!E529</f>
        <v>0</v>
      </c>
      <c r="G32" s="13">
        <f>+Ejecución!F529</f>
        <v>0</v>
      </c>
      <c r="H32" s="13">
        <f>+Ejecución!G529</f>
        <v>0</v>
      </c>
      <c r="I32" s="13">
        <f>+Ejecución!H529</f>
        <v>571392000</v>
      </c>
      <c r="J32" s="13">
        <f>+Ejecución!I529</f>
        <v>0</v>
      </c>
      <c r="K32" s="13">
        <f>+Ejecución!J529</f>
        <v>571392000</v>
      </c>
      <c r="L32" s="13">
        <f>+Ejecución!K529</f>
        <v>0</v>
      </c>
      <c r="M32" s="13">
        <f>+Ejecución!L529</f>
        <v>0</v>
      </c>
      <c r="N32" s="13">
        <f>+Ejecución!M529</f>
        <v>0</v>
      </c>
      <c r="O32" s="13">
        <f>+Ejecución!N529</f>
        <v>0</v>
      </c>
      <c r="P32" s="13">
        <f>+Ejecución!O529</f>
        <v>0</v>
      </c>
      <c r="Q32" s="36">
        <f t="shared" si="1"/>
        <v>0</v>
      </c>
    </row>
    <row r="34" spans="2:17" ht="12.75">
      <c r="B34" s="63" t="s">
        <v>1137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2:17" ht="12.75">
      <c r="B35" s="51" t="s">
        <v>1059</v>
      </c>
      <c r="C35" s="53" t="s">
        <v>1060</v>
      </c>
      <c r="D35" s="48" t="s">
        <v>1061</v>
      </c>
      <c r="E35" s="9" t="s">
        <v>1062</v>
      </c>
      <c r="F35" s="10"/>
      <c r="G35" s="10"/>
      <c r="H35" s="11"/>
      <c r="I35" s="48" t="s">
        <v>1063</v>
      </c>
      <c r="J35" s="48" t="s">
        <v>1064</v>
      </c>
      <c r="K35" s="48" t="s">
        <v>1065</v>
      </c>
      <c r="L35" s="48" t="s">
        <v>1066</v>
      </c>
      <c r="M35" s="48" t="s">
        <v>1067</v>
      </c>
      <c r="N35" s="48" t="s">
        <v>1068</v>
      </c>
      <c r="O35" s="48" t="s">
        <v>1069</v>
      </c>
      <c r="P35" s="48" t="s">
        <v>1070</v>
      </c>
      <c r="Q35" s="48" t="s">
        <v>1108</v>
      </c>
    </row>
    <row r="36" spans="2:17" ht="12.75">
      <c r="B36" s="52"/>
      <c r="C36" s="54"/>
      <c r="D36" s="49"/>
      <c r="E36" s="12" t="s">
        <v>1072</v>
      </c>
      <c r="F36" s="12" t="s">
        <v>1073</v>
      </c>
      <c r="G36" s="12" t="s">
        <v>1074</v>
      </c>
      <c r="H36" s="12" t="s">
        <v>1075</v>
      </c>
      <c r="I36" s="49"/>
      <c r="J36" s="49"/>
      <c r="K36" s="49"/>
      <c r="L36" s="49"/>
      <c r="M36" s="49"/>
      <c r="N36" s="49"/>
      <c r="O36" s="49"/>
      <c r="P36" s="49"/>
      <c r="Q36" s="50"/>
    </row>
    <row r="37" spans="2:17" s="31" customFormat="1" ht="12.75">
      <c r="B37" s="23" t="str">
        <f>+Ejecución!A584</f>
        <v>225</v>
      </c>
      <c r="C37" s="23" t="str">
        <f>+Ejecución!B584</f>
        <v>INVERSION CON RECURSOS DEL CRÉDITO</v>
      </c>
      <c r="D37" s="29">
        <f>+Ejecución!C584</f>
        <v>850000000</v>
      </c>
      <c r="E37" s="29">
        <f>+Ejecución!D584</f>
        <v>0</v>
      </c>
      <c r="F37" s="29">
        <f>+Ejecución!E584</f>
        <v>0</v>
      </c>
      <c r="G37" s="29">
        <f>+Ejecución!F584</f>
        <v>0</v>
      </c>
      <c r="H37" s="29">
        <f>+Ejecución!G584</f>
        <v>0</v>
      </c>
      <c r="I37" s="29">
        <f>+Ejecución!H584</f>
        <v>850000000</v>
      </c>
      <c r="J37" s="29">
        <f>+Ejecución!I584</f>
        <v>38335277.54</v>
      </c>
      <c r="K37" s="29">
        <f>+Ejecución!J584</f>
        <v>811664722.46</v>
      </c>
      <c r="L37" s="29">
        <f>+Ejecución!K584</f>
        <v>38335277.54</v>
      </c>
      <c r="M37" s="29">
        <f>+Ejecución!L584</f>
        <v>0</v>
      </c>
      <c r="N37" s="29">
        <f>+Ejecución!M584</f>
        <v>38335277.54</v>
      </c>
      <c r="O37" s="29">
        <f>+Ejecución!N584</f>
        <v>38335277.54</v>
      </c>
      <c r="P37" s="29">
        <f>+Ejecución!O584</f>
        <v>0</v>
      </c>
      <c r="Q37" s="35">
        <f>+L37/I37</f>
        <v>0.04510032651764706</v>
      </c>
    </row>
    <row r="38" spans="2:17" ht="12.75">
      <c r="B38" s="2" t="str">
        <f>+Ejecución!A585</f>
        <v>22501</v>
      </c>
      <c r="C38" s="2" t="str">
        <f>+Ejecución!B585</f>
        <v>Inversión con recursos de Crédito - Vigencias Anteriores</v>
      </c>
      <c r="D38" s="13">
        <f>+Ejecución!C585</f>
        <v>850000000</v>
      </c>
      <c r="E38" s="13">
        <f>+Ejecución!D585</f>
        <v>0</v>
      </c>
      <c r="F38" s="13">
        <f>+Ejecución!E585</f>
        <v>0</v>
      </c>
      <c r="G38" s="13">
        <f>+Ejecución!F585</f>
        <v>0</v>
      </c>
      <c r="H38" s="13">
        <f>+Ejecución!G585</f>
        <v>0</v>
      </c>
      <c r="I38" s="13">
        <f>+Ejecución!H585</f>
        <v>850000000</v>
      </c>
      <c r="J38" s="13">
        <f>+Ejecución!I585</f>
        <v>38335277.54</v>
      </c>
      <c r="K38" s="13">
        <f>+Ejecución!J585</f>
        <v>811664722.46</v>
      </c>
      <c r="L38" s="13">
        <f>+Ejecución!K585</f>
        <v>38335277.54</v>
      </c>
      <c r="M38" s="13">
        <f>+Ejecución!L585</f>
        <v>0</v>
      </c>
      <c r="N38" s="13">
        <f>+Ejecución!M585</f>
        <v>38335277.54</v>
      </c>
      <c r="O38" s="13">
        <f>+Ejecución!N585</f>
        <v>38335277.54</v>
      </c>
      <c r="P38" s="13">
        <f>+Ejecución!O585</f>
        <v>0</v>
      </c>
      <c r="Q38" s="36">
        <f>+L38/I38</f>
        <v>0.04510032651764706</v>
      </c>
    </row>
    <row r="40" spans="2:17" ht="12.75">
      <c r="B40" s="62" t="s">
        <v>1138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ht="12.75" customHeight="1">
      <c r="B41" s="51" t="s">
        <v>1059</v>
      </c>
      <c r="C41" s="53" t="s">
        <v>1060</v>
      </c>
      <c r="D41" s="48" t="s">
        <v>1061</v>
      </c>
      <c r="E41" s="9" t="s">
        <v>1062</v>
      </c>
      <c r="F41" s="10"/>
      <c r="G41" s="10"/>
      <c r="H41" s="11"/>
      <c r="I41" s="48" t="s">
        <v>1063</v>
      </c>
      <c r="J41" s="48" t="s">
        <v>1064</v>
      </c>
      <c r="K41" s="48" t="s">
        <v>1065</v>
      </c>
      <c r="L41" s="48" t="s">
        <v>1066</v>
      </c>
      <c r="M41" s="48" t="s">
        <v>1067</v>
      </c>
      <c r="N41" s="48" t="s">
        <v>1068</v>
      </c>
      <c r="O41" s="48" t="s">
        <v>1069</v>
      </c>
      <c r="P41" s="48" t="s">
        <v>1070</v>
      </c>
      <c r="Q41" s="48" t="s">
        <v>1071</v>
      </c>
    </row>
    <row r="42" spans="2:17" ht="12.75">
      <c r="B42" s="52"/>
      <c r="C42" s="54"/>
      <c r="D42" s="49"/>
      <c r="E42" s="12" t="s">
        <v>1072</v>
      </c>
      <c r="F42" s="12" t="s">
        <v>1073</v>
      </c>
      <c r="G42" s="12" t="s">
        <v>1074</v>
      </c>
      <c r="H42" s="12" t="s">
        <v>1075</v>
      </c>
      <c r="I42" s="49"/>
      <c r="J42" s="49"/>
      <c r="K42" s="49"/>
      <c r="L42" s="49"/>
      <c r="M42" s="49"/>
      <c r="N42" s="49"/>
      <c r="O42" s="49"/>
      <c r="P42" s="49"/>
      <c r="Q42" s="49"/>
    </row>
    <row r="43" spans="2:17" ht="12.75">
      <c r="B43" s="64"/>
      <c r="C43" s="25" t="s">
        <v>1105</v>
      </c>
      <c r="D43" s="26">
        <f>+D5+D7+D9+D12</f>
        <v>3839588103</v>
      </c>
      <c r="E43" s="26">
        <f aca="true" t="shared" si="2" ref="E43:P43">+E5+E7+E9+E12</f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3839588103</v>
      </c>
      <c r="J43" s="26">
        <f t="shared" si="2"/>
        <v>2506393454.92</v>
      </c>
      <c r="K43" s="26">
        <f t="shared" si="2"/>
        <v>1333194648.08</v>
      </c>
      <c r="L43" s="26">
        <f t="shared" si="2"/>
        <v>2506393454.92</v>
      </c>
      <c r="M43" s="26">
        <f t="shared" si="2"/>
        <v>0</v>
      </c>
      <c r="N43" s="26">
        <f t="shared" si="2"/>
        <v>1735992149</v>
      </c>
      <c r="O43" s="26">
        <f t="shared" si="2"/>
        <v>1448506057</v>
      </c>
      <c r="P43" s="26">
        <f t="shared" si="2"/>
        <v>287486092</v>
      </c>
      <c r="Q43" s="36">
        <f>+L43/I43</f>
        <v>0.6527766488706614</v>
      </c>
    </row>
    <row r="44" spans="2:17" ht="12.75">
      <c r="B44" s="68"/>
      <c r="C44" s="25" t="s">
        <v>1113</v>
      </c>
      <c r="D44" s="26">
        <f>+D18</f>
        <v>80000000</v>
      </c>
      <c r="E44" s="26">
        <f aca="true" t="shared" si="3" ref="E44:P44">+E18</f>
        <v>1023268650</v>
      </c>
      <c r="F44" s="26">
        <f t="shared" si="3"/>
        <v>0</v>
      </c>
      <c r="G44" s="26">
        <f t="shared" si="3"/>
        <v>1000000000</v>
      </c>
      <c r="H44" s="26">
        <f t="shared" si="3"/>
        <v>1000000000</v>
      </c>
      <c r="I44" s="26">
        <f t="shared" si="3"/>
        <v>1103268650</v>
      </c>
      <c r="J44" s="26">
        <f t="shared" si="3"/>
        <v>809963350</v>
      </c>
      <c r="K44" s="26">
        <f t="shared" si="3"/>
        <v>293305300</v>
      </c>
      <c r="L44" s="26">
        <f t="shared" si="3"/>
        <v>809963350</v>
      </c>
      <c r="M44" s="26">
        <f t="shared" si="3"/>
        <v>0</v>
      </c>
      <c r="N44" s="26">
        <f t="shared" si="3"/>
        <v>222214002.4</v>
      </c>
      <c r="O44" s="26">
        <f t="shared" si="3"/>
        <v>211471194.4</v>
      </c>
      <c r="P44" s="26">
        <f t="shared" si="3"/>
        <v>10742808</v>
      </c>
      <c r="Q44" s="36">
        <f>+L44/I44</f>
        <v>0.7341487950373646</v>
      </c>
    </row>
    <row r="45" spans="2:17" ht="12.75">
      <c r="B45" s="68"/>
      <c r="C45" s="25" t="s">
        <v>1080</v>
      </c>
      <c r="D45" s="26">
        <f>+D37</f>
        <v>850000000</v>
      </c>
      <c r="E45" s="26">
        <f aca="true" t="shared" si="4" ref="E45:P45">+E37</f>
        <v>0</v>
      </c>
      <c r="F45" s="26">
        <f t="shared" si="4"/>
        <v>0</v>
      </c>
      <c r="G45" s="26">
        <f t="shared" si="4"/>
        <v>0</v>
      </c>
      <c r="H45" s="26">
        <f t="shared" si="4"/>
        <v>0</v>
      </c>
      <c r="I45" s="26">
        <f t="shared" si="4"/>
        <v>850000000</v>
      </c>
      <c r="J45" s="26">
        <f t="shared" si="4"/>
        <v>38335277.54</v>
      </c>
      <c r="K45" s="26">
        <f t="shared" si="4"/>
        <v>811664722.46</v>
      </c>
      <c r="L45" s="26">
        <f t="shared" si="4"/>
        <v>38335277.54</v>
      </c>
      <c r="M45" s="26">
        <f t="shared" si="4"/>
        <v>0</v>
      </c>
      <c r="N45" s="26">
        <f t="shared" si="4"/>
        <v>38335277.54</v>
      </c>
      <c r="O45" s="26">
        <f t="shared" si="4"/>
        <v>38335277.54</v>
      </c>
      <c r="P45" s="26">
        <f t="shared" si="4"/>
        <v>0</v>
      </c>
      <c r="Q45" s="36">
        <f>+L45/I45</f>
        <v>0.04510032651764706</v>
      </c>
    </row>
    <row r="46" spans="2:17" ht="12.75">
      <c r="B46" s="65"/>
      <c r="C46" s="25" t="s">
        <v>1114</v>
      </c>
      <c r="D46" s="26">
        <f>+D25+D26+D27+D28+D29+D30+D31</f>
        <v>50000000</v>
      </c>
      <c r="E46" s="26">
        <f aca="true" t="shared" si="5" ref="E46:P46">+E25+E26+E27+E28+E29+E30+E31</f>
        <v>5580961123.76</v>
      </c>
      <c r="F46" s="26">
        <f t="shared" si="5"/>
        <v>0</v>
      </c>
      <c r="G46" s="26">
        <f t="shared" si="5"/>
        <v>0</v>
      </c>
      <c r="H46" s="26">
        <f t="shared" si="5"/>
        <v>45888648.61</v>
      </c>
      <c r="I46" s="26">
        <f t="shared" si="5"/>
        <v>5585072475.15</v>
      </c>
      <c r="J46" s="26">
        <f t="shared" si="5"/>
        <v>3553669026</v>
      </c>
      <c r="K46" s="26">
        <f t="shared" si="5"/>
        <v>2031403449.15</v>
      </c>
      <c r="L46" s="26">
        <f t="shared" si="5"/>
        <v>3553669026</v>
      </c>
      <c r="M46" s="26">
        <f t="shared" si="5"/>
        <v>0</v>
      </c>
      <c r="N46" s="26">
        <f t="shared" si="5"/>
        <v>777105097.8299999</v>
      </c>
      <c r="O46" s="26">
        <f t="shared" si="5"/>
        <v>777105097.8299999</v>
      </c>
      <c r="P46" s="26">
        <f t="shared" si="5"/>
        <v>0</v>
      </c>
      <c r="Q46" s="36">
        <f>+L46/I46</f>
        <v>0.6362798409172942</v>
      </c>
    </row>
    <row r="47" spans="2:17" ht="12.75" customHeight="1">
      <c r="B47" s="61" t="s">
        <v>1139</v>
      </c>
      <c r="C47" s="61"/>
      <c r="D47" s="27">
        <f>SUM(D43:D46)</f>
        <v>4819588103</v>
      </c>
      <c r="E47" s="27">
        <f aca="true" t="shared" si="6" ref="E47:P47">SUM(E43:E46)</f>
        <v>6604229773.76</v>
      </c>
      <c r="F47" s="27">
        <f t="shared" si="6"/>
        <v>0</v>
      </c>
      <c r="G47" s="27">
        <f t="shared" si="6"/>
        <v>1000000000</v>
      </c>
      <c r="H47" s="27">
        <f t="shared" si="6"/>
        <v>1045888648.61</v>
      </c>
      <c r="I47" s="27">
        <f t="shared" si="6"/>
        <v>11377929228.15</v>
      </c>
      <c r="J47" s="27">
        <f t="shared" si="6"/>
        <v>6908361108.46</v>
      </c>
      <c r="K47" s="27">
        <f t="shared" si="6"/>
        <v>4469568119.690001</v>
      </c>
      <c r="L47" s="27">
        <f t="shared" si="6"/>
        <v>6908361108.46</v>
      </c>
      <c r="M47" s="27">
        <f t="shared" si="6"/>
        <v>0</v>
      </c>
      <c r="N47" s="27">
        <f t="shared" si="6"/>
        <v>2773646526.77</v>
      </c>
      <c r="O47" s="27">
        <f t="shared" si="6"/>
        <v>2475417626.77</v>
      </c>
      <c r="P47" s="27">
        <f t="shared" si="6"/>
        <v>298228900</v>
      </c>
      <c r="Q47" s="35">
        <f>+L47/I47</f>
        <v>0.607172093439297</v>
      </c>
    </row>
  </sheetData>
  <sheetProtection/>
  <mergeCells count="67">
    <mergeCell ref="P41:P42"/>
    <mergeCell ref="Q41:Q42"/>
    <mergeCell ref="B43:B46"/>
    <mergeCell ref="B47:C47"/>
    <mergeCell ref="B40:Q40"/>
    <mergeCell ref="B41:B42"/>
    <mergeCell ref="C41:C42"/>
    <mergeCell ref="D41:D42"/>
    <mergeCell ref="I41:I42"/>
    <mergeCell ref="M41:M42"/>
    <mergeCell ref="O41:O42"/>
    <mergeCell ref="B35:B36"/>
    <mergeCell ref="C35:C36"/>
    <mergeCell ref="D35:D36"/>
    <mergeCell ref="J41:J42"/>
    <mergeCell ref="K41:K42"/>
    <mergeCell ref="L41:L42"/>
    <mergeCell ref="N41:N42"/>
    <mergeCell ref="I23:I24"/>
    <mergeCell ref="J23:J24"/>
    <mergeCell ref="K23:K24"/>
    <mergeCell ref="O35:O36"/>
    <mergeCell ref="P35:P36"/>
    <mergeCell ref="K35:K36"/>
    <mergeCell ref="L35:L36"/>
    <mergeCell ref="M35:M36"/>
    <mergeCell ref="N35:N36"/>
    <mergeCell ref="Q35:Q36"/>
    <mergeCell ref="O23:O24"/>
    <mergeCell ref="P23:P24"/>
    <mergeCell ref="Q23:Q24"/>
    <mergeCell ref="B34:Q34"/>
    <mergeCell ref="I16:I17"/>
    <mergeCell ref="J16:J17"/>
    <mergeCell ref="K16:K17"/>
    <mergeCell ref="I35:I36"/>
    <mergeCell ref="J35:J36"/>
    <mergeCell ref="O16:O17"/>
    <mergeCell ref="P16:P17"/>
    <mergeCell ref="Q16:Q17"/>
    <mergeCell ref="B22:Q22"/>
    <mergeCell ref="B23:B24"/>
    <mergeCell ref="C23:C24"/>
    <mergeCell ref="D23:D24"/>
    <mergeCell ref="L23:L24"/>
    <mergeCell ref="M23:M24"/>
    <mergeCell ref="N23:N24"/>
    <mergeCell ref="O3:O4"/>
    <mergeCell ref="P3:P4"/>
    <mergeCell ref="Q3:Q4"/>
    <mergeCell ref="B15:Q15"/>
    <mergeCell ref="B16:B17"/>
    <mergeCell ref="C16:C17"/>
    <mergeCell ref="D16:D17"/>
    <mergeCell ref="L16:L17"/>
    <mergeCell ref="M16:M17"/>
    <mergeCell ref="N16:N17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dcterms:created xsi:type="dcterms:W3CDTF">2016-03-23T16:12:48Z</dcterms:created>
  <dcterms:modified xsi:type="dcterms:W3CDTF">2017-02-08T16:55:42Z</dcterms:modified>
  <cp:category/>
  <cp:version/>
  <cp:contentType/>
  <cp:contentStatus/>
</cp:coreProperties>
</file>